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odstuffs.sharepoint.com/sites/ws-sales/Shared Documents/01 - Customers/National/2 Current/Compass/MOE/1. Kai for Kura project/Internal/HSLP T2 2026/"/>
    </mc:Choice>
  </mc:AlternateContent>
  <xr:revisionPtr revIDLastSave="0" documentId="8_{A5358BC8-9EE7-4442-9A29-D33900F29C2D}" xr6:coauthVersionLast="47" xr6:coauthVersionMax="47" xr10:uidLastSave="{00000000-0000-0000-0000-000000000000}"/>
  <bookViews>
    <workbookView xWindow="8448" yWindow="12852" windowWidth="23256" windowHeight="13896" tabRatio="911" firstSheet="1" activeTab="1" xr2:uid="{2F0F4E77-428D-468A-8F9B-2EACFF11918E}"/>
  </bookViews>
  <sheets>
    <sheet name="Template" sheetId="18" state="hidden" r:id="rId1"/>
    <sheet name="Recipes" sheetId="22" r:id="rId2"/>
    <sheet name="Ingredients List" sheetId="23" r:id="rId3"/>
    <sheet name="Portion Size" sheetId="24" r:id="rId4"/>
    <sheet name="Instructions" sheetId="19" r:id="rId5"/>
    <sheet name="Recipe List" sheetId="17" state="hidden" r:id="rId6"/>
    <sheet name="Spaghetti &amp; Toast" sheetId="20" state="hidden" r:id="rId7"/>
    <sheet name="Mac n Cheese" sheetId="7" state="hidden" r:id="rId8"/>
    <sheet name="Spaghetti &amp; Meatballs" sheetId="3" state="hidden" r:id="rId9"/>
    <sheet name="Ham Salad Wrap" sheetId="9" state="hidden" r:id="rId10"/>
    <sheet name="Chicken Rice Bowl" sheetId="11" state="hidden" r:id="rId11"/>
    <sheet name="Ham &amp; Cheese Salad SW" sheetId="8" state="hidden" r:id="rId12"/>
    <sheet name="Chicken Burger Wrap" sheetId="10" state="hidden" r:id="rId13"/>
    <sheet name="Lasagne Style Pasta Bake" sheetId="1" state="hidden" r:id="rId14"/>
    <sheet name="Cottage Pie" sheetId="13" state="hidden" r:id="rId15"/>
    <sheet name="Butter Chicken" sheetId="14" state="hidden" r:id="rId16"/>
    <sheet name="Egg Sandwich" sheetId="15" state="hidden" r:id="rId17"/>
    <sheet name="Chicken Sandwich" sheetId="16" state="hidden" r:id="rId18"/>
    <sheet name="To do " sheetId="12" state="hidden" r:id="rId19"/>
  </sheets>
  <definedNames>
    <definedName name="ChickenBW">'Chicken Burger Wrap'!$A$3:$D$3</definedName>
    <definedName name="ChickenRiceBowl">'Chicken Rice Bowl'!$A$3:$I$3</definedName>
    <definedName name="ChickenSandwich">'Chicken Sandwich'!$N$5</definedName>
    <definedName name="ChickenSW">'Chicken Sandwich'!$A$3:$D$3</definedName>
    <definedName name="CottagePie">'Cottage Pie'!$A$3:$D$3</definedName>
    <definedName name="EggSW">'Egg Sandwich'!$A$3:$D$3</definedName>
    <definedName name="HamSaladWRap">'Ham Salad Wrap'!$A$3:$D$3</definedName>
    <definedName name="HandCSW">'Ham &amp; Cheese Salad SW'!$A$3:$D$3</definedName>
    <definedName name="MacNCheese">'Mac n Cheese'!$A$3:$N$3</definedName>
    <definedName name="Pastabake" localSheetId="1">Recipes!$B$3:$D$3</definedName>
    <definedName name="Pastabake" localSheetId="6">'Spaghetti &amp; Toast'!$A$3:$D$3</definedName>
    <definedName name="Pastabake" localSheetId="0">Template!$A$3:$D$3</definedName>
    <definedName name="Pastabake">'Lasagne Style Pasta Bake'!$A$3:$D$3</definedName>
    <definedName name="_xlnm.Print_Area" localSheetId="15">'Butter Chicken'!$A$1:$M$28</definedName>
    <definedName name="_xlnm.Print_Area" localSheetId="12">'Chicken Burger Wrap'!$A$1:$M$26</definedName>
    <definedName name="_xlnm.Print_Area" localSheetId="10">'Chicken Rice Bowl'!$A$1:$O$27</definedName>
    <definedName name="_xlnm.Print_Area" localSheetId="17">'Chicken Sandwich'!$A$1:$M$29</definedName>
    <definedName name="_xlnm.Print_Area" localSheetId="14">'Cottage Pie'!$A$1:$N$32</definedName>
    <definedName name="_xlnm.Print_Area" localSheetId="16">'Egg Sandwich'!$A$1:$M$27</definedName>
    <definedName name="_xlnm.Print_Area" localSheetId="11">'Ham &amp; Cheese Salad SW'!$A$1:$M$25</definedName>
    <definedName name="_xlnm.Print_Area" localSheetId="9">'Ham Salad Wrap'!$A$1:$M$26</definedName>
    <definedName name="_xlnm.Print_Area" localSheetId="13">'Lasagne Style Pasta Bake'!$A$1:$N$34</definedName>
    <definedName name="_xlnm.Print_Area" localSheetId="7">'Mac n Cheese'!$A$1:$N$23</definedName>
    <definedName name="_xlnm.Print_Area" localSheetId="1">Recipes!$B$1:$N$32</definedName>
    <definedName name="_xlnm.Print_Area" localSheetId="8">'Spaghetti &amp; Meatballs'!$A$1:$O$28</definedName>
    <definedName name="_xlnm.Print_Area" localSheetId="6">'Spaghetti &amp; Toast'!$A$1:$N$31</definedName>
    <definedName name="_xlnm.Print_Area" localSheetId="0">Template!$A$1:$N$37</definedName>
    <definedName name="SpagMeatballs">'Spaghetti &amp; Meatballs'!$A$3:$D$3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2" l="1"/>
  <c r="B4" i="22"/>
  <c r="C4" i="22"/>
  <c r="D4" i="22"/>
  <c r="L25" i="22"/>
  <c r="L26" i="22"/>
  <c r="L27" i="22"/>
  <c r="L28" i="22"/>
  <c r="L31" i="22"/>
  <c r="L32" i="22"/>
  <c r="L33" i="22"/>
  <c r="L34" i="22"/>
  <c r="L35" i="22"/>
  <c r="L36" i="22"/>
  <c r="L37" i="22"/>
  <c r="L38" i="22"/>
  <c r="L39" i="22"/>
  <c r="L40" i="22"/>
  <c r="L41" i="22"/>
  <c r="L42" i="22"/>
  <c r="L43" i="22"/>
  <c r="L44" i="22"/>
  <c r="L45" i="22"/>
  <c r="L46" i="22"/>
  <c r="L47" i="22"/>
  <c r="L48" i="22"/>
  <c r="L49" i="22"/>
  <c r="K25" i="22"/>
  <c r="K26" i="22"/>
  <c r="K27" i="22"/>
  <c r="K28" i="22"/>
  <c r="K31" i="22"/>
  <c r="K32" i="22"/>
  <c r="K33" i="22"/>
  <c r="K34" i="22"/>
  <c r="K35" i="22"/>
  <c r="K36" i="22"/>
  <c r="K37" i="22"/>
  <c r="K38" i="22"/>
  <c r="K39" i="22"/>
  <c r="K40" i="22"/>
  <c r="K41" i="22"/>
  <c r="K42" i="22"/>
  <c r="K43" i="22"/>
  <c r="K44" i="22"/>
  <c r="K45" i="22"/>
  <c r="K46" i="22"/>
  <c r="K47" i="22"/>
  <c r="K48" i="22"/>
  <c r="K49" i="22"/>
  <c r="J25" i="22"/>
  <c r="J26" i="22"/>
  <c r="J27" i="22"/>
  <c r="J28" i="22"/>
  <c r="J31" i="22"/>
  <c r="J32" i="22"/>
  <c r="J33" i="22"/>
  <c r="J34" i="22"/>
  <c r="J35" i="22"/>
  <c r="J36" i="22"/>
  <c r="J37" i="22"/>
  <c r="J38" i="22"/>
  <c r="J39" i="22"/>
  <c r="J40" i="22"/>
  <c r="J41" i="22"/>
  <c r="J42" i="22"/>
  <c r="J43" i="22"/>
  <c r="J44" i="22"/>
  <c r="J45" i="22"/>
  <c r="J46" i="22"/>
  <c r="J47" i="22"/>
  <c r="J48" i="22"/>
  <c r="J49" i="22"/>
  <c r="I9" i="22" a="1"/>
  <c r="I9" i="22" s="1"/>
  <c r="H9" i="22" a="1"/>
  <c r="H9" i="22" s="1"/>
  <c r="G9" i="22" a="1"/>
  <c r="G9" i="22" s="1"/>
  <c r="F9" i="22" a="1"/>
  <c r="F9" i="22" s="1"/>
  <c r="C9" i="22" a="1"/>
  <c r="C9" i="22" s="1"/>
  <c r="B25" i="22"/>
  <c r="B26" i="22"/>
  <c r="B27" i="22"/>
  <c r="B28" i="22"/>
  <c r="B29" i="22"/>
  <c r="B31" i="22"/>
  <c r="B32" i="22"/>
  <c r="B33" i="22"/>
  <c r="B34" i="22"/>
  <c r="B35" i="22"/>
  <c r="B36" i="22"/>
  <c r="B37" i="22"/>
  <c r="B38" i="22"/>
  <c r="B39" i="22"/>
  <c r="B40" i="22"/>
  <c r="B41" i="22"/>
  <c r="B42" i="22"/>
  <c r="B43" i="22"/>
  <c r="B44" i="22"/>
  <c r="B45" i="22"/>
  <c r="B46" i="22"/>
  <c r="B47" i="22"/>
  <c r="B48" i="22"/>
  <c r="B49" i="22"/>
  <c r="A9" i="22" a="1"/>
  <c r="M19" i="16"/>
  <c r="E19" i="16" s="1"/>
  <c r="E10" i="9"/>
  <c r="E11" i="10"/>
  <c r="M10" i="9"/>
  <c r="E18" i="16"/>
  <c r="M17" i="10"/>
  <c r="M17" i="15"/>
  <c r="L14" i="15"/>
  <c r="L13" i="15"/>
  <c r="K14" i="15"/>
  <c r="J14" i="15"/>
  <c r="A9" i="22" l="1"/>
  <c r="K9" i="22" s="1"/>
  <c r="J21" i="22"/>
  <c r="K21" i="22"/>
  <c r="J22" i="22"/>
  <c r="L21" i="22"/>
  <c r="K22" i="22"/>
  <c r="J23" i="22"/>
  <c r="L24" i="22"/>
  <c r="B24" i="22"/>
  <c r="L22" i="22"/>
  <c r="K23" i="22"/>
  <c r="J24" i="22"/>
  <c r="L23" i="22"/>
  <c r="K24" i="22"/>
  <c r="K20" i="22"/>
  <c r="L17" i="22"/>
  <c r="J11" i="22"/>
  <c r="L19" i="22"/>
  <c r="J10" i="22"/>
  <c r="L18" i="22"/>
  <c r="K19" i="22"/>
  <c r="L16" i="22"/>
  <c r="K18" i="22"/>
  <c r="L15" i="22"/>
  <c r="J13" i="22"/>
  <c r="K10" i="22"/>
  <c r="J20" i="22"/>
  <c r="K17" i="22"/>
  <c r="L14" i="22"/>
  <c r="J19" i="22"/>
  <c r="K16" i="22"/>
  <c r="L13" i="22"/>
  <c r="J18" i="22"/>
  <c r="K15" i="22"/>
  <c r="L12" i="22"/>
  <c r="J17" i="22"/>
  <c r="K14" i="22"/>
  <c r="L11" i="22"/>
  <c r="J16" i="22"/>
  <c r="K13" i="22"/>
  <c r="L10" i="22"/>
  <c r="J15" i="22"/>
  <c r="K12" i="22"/>
  <c r="J14" i="22"/>
  <c r="K11" i="22"/>
  <c r="J12" i="22"/>
  <c r="L20" i="22"/>
  <c r="L17" i="10"/>
  <c r="K17" i="10"/>
  <c r="J17" i="10"/>
  <c r="E17" i="10" s="1"/>
  <c r="J15" i="20"/>
  <c r="L20" i="20"/>
  <c r="K20" i="20"/>
  <c r="L17" i="15"/>
  <c r="K17" i="15"/>
  <c r="J17" i="15"/>
  <c r="L19" i="16"/>
  <c r="K19" i="16"/>
  <c r="J19" i="16"/>
  <c r="L18" i="16"/>
  <c r="J18" i="16"/>
  <c r="K18" i="16"/>
  <c r="L9" i="9"/>
  <c r="K9" i="9"/>
  <c r="J9" i="9"/>
  <c r="L16" i="11"/>
  <c r="K16" i="11"/>
  <c r="J16" i="11"/>
  <c r="B23" i="22" l="1"/>
  <c r="B22" i="22"/>
  <c r="B21" i="22"/>
  <c r="L9" i="22"/>
  <c r="B19" i="22"/>
  <c r="B20" i="22"/>
  <c r="B14" i="22"/>
  <c r="J9" i="22"/>
  <c r="B16" i="22"/>
  <c r="B18" i="22"/>
  <c r="B17" i="22"/>
  <c r="B13" i="22"/>
  <c r="B15" i="22"/>
  <c r="B10" i="22"/>
  <c r="B11" i="22"/>
  <c r="B12" i="22"/>
  <c r="E17" i="15"/>
  <c r="M18" i="16"/>
  <c r="B9" i="22" l="1"/>
  <c r="E3" i="1"/>
  <c r="E3" i="10"/>
  <c r="E3" i="3"/>
  <c r="E3" i="11"/>
  <c r="E3" i="9"/>
  <c r="E3" i="7" l="1"/>
  <c r="E3" i="20"/>
  <c r="K19" i="20"/>
  <c r="J19" i="20"/>
  <c r="L13" i="20"/>
  <c r="K13" i="20"/>
  <c r="J13" i="20"/>
  <c r="L23" i="20"/>
  <c r="K23" i="20"/>
  <c r="J23" i="20"/>
  <c r="L19" i="20"/>
  <c r="L15" i="20"/>
  <c r="K15" i="20"/>
  <c r="J14" i="20"/>
  <c r="K14" i="20"/>
  <c r="L14" i="20"/>
  <c r="J10" i="20"/>
  <c r="K10" i="20"/>
  <c r="L10" i="20"/>
  <c r="J11" i="20"/>
  <c r="K11" i="20"/>
  <c r="L11" i="20"/>
  <c r="J12" i="20"/>
  <c r="K12" i="20"/>
  <c r="L12" i="20"/>
  <c r="J16" i="20"/>
  <c r="K16" i="20"/>
  <c r="L16" i="20"/>
  <c r="J17" i="20"/>
  <c r="K17" i="20"/>
  <c r="L17" i="20"/>
  <c r="J18" i="20"/>
  <c r="K18" i="20"/>
  <c r="L18" i="20"/>
  <c r="J20" i="20"/>
  <c r="J21" i="20"/>
  <c r="K21" i="20"/>
  <c r="L21" i="20"/>
  <c r="J22" i="20"/>
  <c r="K22" i="20"/>
  <c r="L22" i="20"/>
  <c r="B23" i="20" l="1"/>
  <c r="S23" i="20" s="1"/>
  <c r="E23" i="20" s="1"/>
  <c r="B22" i="20" l="1"/>
  <c r="B21" i="20"/>
  <c r="B20" i="20"/>
  <c r="B19" i="20"/>
  <c r="B18" i="20"/>
  <c r="B17" i="20"/>
  <c r="B16" i="20"/>
  <c r="B15" i="20"/>
  <c r="B14" i="20"/>
  <c r="B13" i="20"/>
  <c r="B12" i="20"/>
  <c r="B11" i="20"/>
  <c r="B10" i="20"/>
  <c r="L29" i="18" l="1"/>
  <c r="K29" i="18"/>
  <c r="J29" i="18"/>
  <c r="L28" i="18"/>
  <c r="K28" i="18"/>
  <c r="J28" i="18"/>
  <c r="L27" i="18"/>
  <c r="K27" i="18"/>
  <c r="J27" i="18"/>
  <c r="B27" i="18" s="1"/>
  <c r="L26" i="18"/>
  <c r="K26" i="18"/>
  <c r="J26" i="18"/>
  <c r="L25" i="18"/>
  <c r="K25" i="18"/>
  <c r="B25" i="18" s="1"/>
  <c r="J25" i="18"/>
  <c r="L24" i="18"/>
  <c r="K24" i="18"/>
  <c r="B24" i="18" s="1"/>
  <c r="J24" i="18"/>
  <c r="L23" i="18"/>
  <c r="K23" i="18"/>
  <c r="J23" i="18"/>
  <c r="L22" i="18"/>
  <c r="K22" i="18"/>
  <c r="J22" i="18"/>
  <c r="L21" i="18"/>
  <c r="B21" i="18" s="1"/>
  <c r="K21" i="18"/>
  <c r="J21" i="18"/>
  <c r="L20" i="18"/>
  <c r="K20" i="18"/>
  <c r="J20" i="18"/>
  <c r="B20" i="18" s="1"/>
  <c r="L19" i="18"/>
  <c r="K19" i="18"/>
  <c r="J19" i="18"/>
  <c r="L18" i="18"/>
  <c r="K18" i="18"/>
  <c r="J18" i="18"/>
  <c r="B18" i="18" s="1"/>
  <c r="L17" i="18"/>
  <c r="K17" i="18"/>
  <c r="J17" i="18"/>
  <c r="L16" i="18"/>
  <c r="K16" i="18"/>
  <c r="J16" i="18"/>
  <c r="B16" i="18" s="1"/>
  <c r="L15" i="18"/>
  <c r="B15" i="18" s="1"/>
  <c r="K15" i="18"/>
  <c r="J15" i="18"/>
  <c r="L14" i="18"/>
  <c r="K14" i="18"/>
  <c r="J14" i="18"/>
  <c r="L13" i="18"/>
  <c r="K13" i="18"/>
  <c r="B13" i="18" s="1"/>
  <c r="J13" i="18"/>
  <c r="L12" i="18"/>
  <c r="K12" i="18"/>
  <c r="J12" i="18"/>
  <c r="B12" i="18" s="1"/>
  <c r="E3" i="18"/>
  <c r="L10" i="3"/>
  <c r="K10" i="3"/>
  <c r="J10" i="3"/>
  <c r="E3" i="14"/>
  <c r="B26" i="18" l="1"/>
  <c r="B19" i="18"/>
  <c r="B17" i="18"/>
  <c r="B28" i="18"/>
  <c r="B14" i="18"/>
  <c r="B22" i="18"/>
  <c r="B29" i="18"/>
  <c r="B23" i="18"/>
  <c r="B10" i="3"/>
  <c r="L14" i="1"/>
  <c r="K14" i="1"/>
  <c r="J14" i="1"/>
  <c r="L11" i="8"/>
  <c r="K11" i="8"/>
  <c r="J11" i="8"/>
  <c r="L10" i="8"/>
  <c r="K10" i="8"/>
  <c r="J10" i="8"/>
  <c r="L16" i="16"/>
  <c r="K16" i="16"/>
  <c r="J16" i="16"/>
  <c r="L15" i="16"/>
  <c r="K15" i="16"/>
  <c r="J15" i="16"/>
  <c r="L14" i="16"/>
  <c r="K14" i="16"/>
  <c r="J14" i="16"/>
  <c r="L13" i="16"/>
  <c r="K13" i="16"/>
  <c r="J13" i="16"/>
  <c r="L12" i="16"/>
  <c r="K12" i="16"/>
  <c r="J12" i="16"/>
  <c r="L11" i="16"/>
  <c r="K11" i="16"/>
  <c r="J11" i="16"/>
  <c r="L10" i="16"/>
  <c r="K10" i="16"/>
  <c r="J10" i="16"/>
  <c r="L15" i="15"/>
  <c r="K15" i="15"/>
  <c r="J15" i="15"/>
  <c r="K13" i="15"/>
  <c r="J13" i="15"/>
  <c r="L18" i="15"/>
  <c r="B18" i="15" s="1"/>
  <c r="L12" i="15"/>
  <c r="K12" i="15"/>
  <c r="J12" i="15"/>
  <c r="L11" i="15"/>
  <c r="K11" i="15"/>
  <c r="J11" i="15"/>
  <c r="L10" i="15"/>
  <c r="K10" i="15"/>
  <c r="J10" i="15"/>
  <c r="L9" i="15"/>
  <c r="K9" i="15"/>
  <c r="J9" i="15"/>
  <c r="L21" i="14"/>
  <c r="K21" i="14"/>
  <c r="J21" i="14"/>
  <c r="L20" i="14"/>
  <c r="K20" i="14"/>
  <c r="J20" i="14"/>
  <c r="L19" i="14"/>
  <c r="K19" i="14"/>
  <c r="J19" i="14"/>
  <c r="L18" i="14"/>
  <c r="K18" i="14"/>
  <c r="J18" i="14"/>
  <c r="L17" i="14"/>
  <c r="K17" i="14"/>
  <c r="J17" i="14"/>
  <c r="L15" i="14"/>
  <c r="K15" i="14"/>
  <c r="J15" i="14"/>
  <c r="L14" i="14"/>
  <c r="K14" i="14"/>
  <c r="J14" i="14"/>
  <c r="L13" i="14"/>
  <c r="K13" i="14"/>
  <c r="J13" i="14"/>
  <c r="L12" i="14"/>
  <c r="K12" i="14"/>
  <c r="J12" i="14"/>
  <c r="L22" i="14"/>
  <c r="K22" i="14"/>
  <c r="J22" i="14"/>
  <c r="L16" i="14"/>
  <c r="K16" i="14"/>
  <c r="J16" i="14"/>
  <c r="L11" i="14"/>
  <c r="K11" i="14"/>
  <c r="J11" i="14"/>
  <c r="L10" i="14"/>
  <c r="K10" i="14"/>
  <c r="J10" i="14"/>
  <c r="L9" i="14"/>
  <c r="K9" i="14"/>
  <c r="J9" i="14"/>
  <c r="L20" i="13"/>
  <c r="K20" i="13"/>
  <c r="J20" i="13"/>
  <c r="L25" i="13"/>
  <c r="K25" i="13"/>
  <c r="J25" i="13"/>
  <c r="L24" i="13"/>
  <c r="K24" i="13"/>
  <c r="J24" i="13"/>
  <c r="L23" i="13"/>
  <c r="K23" i="13"/>
  <c r="J23" i="13"/>
  <c r="L22" i="13"/>
  <c r="K22" i="13"/>
  <c r="J22" i="13"/>
  <c r="L18" i="13"/>
  <c r="K18" i="13"/>
  <c r="J18" i="13"/>
  <c r="L15" i="13"/>
  <c r="K15" i="13"/>
  <c r="J15" i="13"/>
  <c r="L19" i="13"/>
  <c r="K19" i="13"/>
  <c r="J19" i="13"/>
  <c r="L17" i="13"/>
  <c r="K17" i="13"/>
  <c r="J17" i="13"/>
  <c r="L16" i="13"/>
  <c r="K16" i="13"/>
  <c r="J16" i="13"/>
  <c r="L14" i="13"/>
  <c r="K14" i="13"/>
  <c r="J14" i="13"/>
  <c r="L13" i="13"/>
  <c r="K13" i="13"/>
  <c r="J13" i="13"/>
  <c r="L12" i="13"/>
  <c r="K12" i="13"/>
  <c r="J12" i="13"/>
  <c r="L11" i="13"/>
  <c r="K11" i="13"/>
  <c r="J11" i="13"/>
  <c r="L10" i="13"/>
  <c r="K10" i="13"/>
  <c r="J10" i="13"/>
  <c r="L9" i="13"/>
  <c r="K9" i="13"/>
  <c r="J9" i="13"/>
  <c r="E3" i="13"/>
  <c r="B20" i="13" l="1"/>
  <c r="B12" i="16"/>
  <c r="B18" i="14"/>
  <c r="B11" i="13"/>
  <c r="B25" i="13"/>
  <c r="B10" i="8"/>
  <c r="B13" i="16"/>
  <c r="B9" i="14"/>
  <c r="B23" i="13"/>
  <c r="B12" i="14"/>
  <c r="B15" i="14"/>
  <c r="B21" i="14"/>
  <c r="B20" i="14"/>
  <c r="B13" i="14"/>
  <c r="B10" i="14"/>
  <c r="B14" i="14"/>
  <c r="B14" i="13"/>
  <c r="B14" i="1"/>
  <c r="B16" i="16"/>
  <c r="B14" i="16"/>
  <c r="B10" i="16"/>
  <c r="B19" i="16"/>
  <c r="B14" i="15"/>
  <c r="B10" i="15"/>
  <c r="B11" i="15"/>
  <c r="B11" i="8"/>
  <c r="B18" i="16"/>
  <c r="B11" i="16"/>
  <c r="B15" i="16"/>
  <c r="B12" i="15"/>
  <c r="B9" i="15"/>
  <c r="M9" i="15" s="1"/>
  <c r="E9" i="15" s="1"/>
  <c r="B13" i="15"/>
  <c r="B15" i="15"/>
  <c r="B17" i="15"/>
  <c r="B22" i="14"/>
  <c r="B16" i="14"/>
  <c r="B19" i="14"/>
  <c r="B17" i="14"/>
  <c r="B11" i="14"/>
  <c r="B13" i="13"/>
  <c r="B16" i="13"/>
  <c r="B24" i="13"/>
  <c r="B12" i="13"/>
  <c r="B9" i="13"/>
  <c r="B15" i="13"/>
  <c r="B17" i="13"/>
  <c r="B18" i="13"/>
  <c r="B19" i="13"/>
  <c r="B10" i="13"/>
  <c r="B22" i="13"/>
  <c r="M10" i="16" l="1"/>
  <c r="E10" i="16" s="1"/>
  <c r="L16" i="1"/>
  <c r="K16" i="1"/>
  <c r="J16" i="1"/>
  <c r="B16" i="1" l="1"/>
  <c r="E3" i="16" l="1"/>
  <c r="E3" i="15"/>
  <c r="L11" i="10"/>
  <c r="K11" i="10"/>
  <c r="J11" i="10"/>
  <c r="E3" i="8"/>
  <c r="B11" i="10" l="1"/>
  <c r="M11" i="10" s="1"/>
  <c r="L17" i="9" l="1"/>
  <c r="K17" i="9"/>
  <c r="J17" i="9"/>
  <c r="L10" i="9"/>
  <c r="K10" i="9"/>
  <c r="F10" i="9"/>
  <c r="J10" i="9" s="1"/>
  <c r="L9" i="8"/>
  <c r="K9" i="8"/>
  <c r="J9" i="8"/>
  <c r="J12" i="3"/>
  <c r="K12" i="3"/>
  <c r="L12" i="3"/>
  <c r="J11" i="3"/>
  <c r="K11" i="3"/>
  <c r="L11" i="3"/>
  <c r="L18" i="9"/>
  <c r="L15" i="9"/>
  <c r="K15" i="9"/>
  <c r="J15" i="9"/>
  <c r="L14" i="9"/>
  <c r="K14" i="9"/>
  <c r="J14" i="9"/>
  <c r="L13" i="9"/>
  <c r="K13" i="9"/>
  <c r="J13" i="9"/>
  <c r="L12" i="9"/>
  <c r="K12" i="9"/>
  <c r="J12" i="9"/>
  <c r="L11" i="9"/>
  <c r="K11" i="9"/>
  <c r="J11" i="9"/>
  <c r="L20" i="11"/>
  <c r="K20" i="11"/>
  <c r="J20" i="11"/>
  <c r="L19" i="11"/>
  <c r="K19" i="11"/>
  <c r="J19" i="11"/>
  <c r="L18" i="11"/>
  <c r="K18" i="11"/>
  <c r="J18" i="11"/>
  <c r="L17" i="11"/>
  <c r="K17" i="11"/>
  <c r="J17" i="11"/>
  <c r="L15" i="11"/>
  <c r="K15" i="11"/>
  <c r="J15" i="11"/>
  <c r="L14" i="11"/>
  <c r="K14" i="11"/>
  <c r="J14" i="11"/>
  <c r="L13" i="11"/>
  <c r="K13" i="11"/>
  <c r="J13" i="11"/>
  <c r="L12" i="11"/>
  <c r="K12" i="11"/>
  <c r="J12" i="11"/>
  <c r="L11" i="11"/>
  <c r="K11" i="11"/>
  <c r="J11" i="11"/>
  <c r="L10" i="11"/>
  <c r="K10" i="11"/>
  <c r="J10" i="11"/>
  <c r="L9" i="11"/>
  <c r="K9" i="11"/>
  <c r="J9" i="11"/>
  <c r="L15" i="10"/>
  <c r="K15" i="10"/>
  <c r="J15" i="10"/>
  <c r="L14" i="10"/>
  <c r="K14" i="10"/>
  <c r="J14" i="10"/>
  <c r="L13" i="10"/>
  <c r="K13" i="10"/>
  <c r="J13" i="10"/>
  <c r="L12" i="10"/>
  <c r="K12" i="10"/>
  <c r="J12" i="10"/>
  <c r="L10" i="10"/>
  <c r="K10" i="10"/>
  <c r="J10" i="10"/>
  <c r="L9" i="10"/>
  <c r="K9" i="10"/>
  <c r="J9" i="10"/>
  <c r="L17" i="8"/>
  <c r="K17" i="8"/>
  <c r="J17" i="8"/>
  <c r="K16" i="8"/>
  <c r="J16" i="8"/>
  <c r="L14" i="8"/>
  <c r="K14" i="8"/>
  <c r="J14" i="8"/>
  <c r="L13" i="8"/>
  <c r="K13" i="8"/>
  <c r="J13" i="8"/>
  <c r="L12" i="8"/>
  <c r="K12" i="8"/>
  <c r="J12" i="8"/>
  <c r="L17" i="7"/>
  <c r="K17" i="7"/>
  <c r="J17" i="7"/>
  <c r="L16" i="7"/>
  <c r="K16" i="7"/>
  <c r="J16" i="7"/>
  <c r="L15" i="7"/>
  <c r="K15" i="7"/>
  <c r="J15" i="7"/>
  <c r="L14" i="7"/>
  <c r="K14" i="7"/>
  <c r="J14" i="7"/>
  <c r="L13" i="7"/>
  <c r="K13" i="7"/>
  <c r="J13" i="7"/>
  <c r="L11" i="7"/>
  <c r="K11" i="7"/>
  <c r="J11" i="7"/>
  <c r="L12" i="7"/>
  <c r="K12" i="7"/>
  <c r="J12" i="7"/>
  <c r="L10" i="7"/>
  <c r="K10" i="7"/>
  <c r="J10" i="7"/>
  <c r="L9" i="7"/>
  <c r="K9" i="7"/>
  <c r="J9" i="7"/>
  <c r="L21" i="3"/>
  <c r="K21" i="3"/>
  <c r="J21" i="3"/>
  <c r="L20" i="3"/>
  <c r="K20" i="3"/>
  <c r="J20" i="3"/>
  <c r="L19" i="3"/>
  <c r="K19" i="3"/>
  <c r="J19" i="3"/>
  <c r="L17" i="3"/>
  <c r="K17" i="3"/>
  <c r="J17" i="3"/>
  <c r="L16" i="3"/>
  <c r="K16" i="3"/>
  <c r="J16" i="3"/>
  <c r="L15" i="3"/>
  <c r="K15" i="3"/>
  <c r="J15" i="3"/>
  <c r="L14" i="3"/>
  <c r="K14" i="3"/>
  <c r="J14" i="3"/>
  <c r="L13" i="3"/>
  <c r="K13" i="3"/>
  <c r="J13" i="3"/>
  <c r="L9" i="3"/>
  <c r="K9" i="3"/>
  <c r="J9" i="3"/>
  <c r="L28" i="1"/>
  <c r="K28" i="1"/>
  <c r="J28" i="1"/>
  <c r="L27" i="1"/>
  <c r="K27" i="1"/>
  <c r="J27" i="1"/>
  <c r="L26" i="1"/>
  <c r="K26" i="1"/>
  <c r="J26" i="1"/>
  <c r="L25" i="1"/>
  <c r="K25" i="1"/>
  <c r="J25" i="1"/>
  <c r="L24" i="1"/>
  <c r="K24" i="1"/>
  <c r="J24" i="1"/>
  <c r="L22" i="1"/>
  <c r="K22" i="1"/>
  <c r="J22" i="1"/>
  <c r="L21" i="1"/>
  <c r="K21" i="1"/>
  <c r="J21" i="1"/>
  <c r="L20" i="1"/>
  <c r="K20" i="1"/>
  <c r="J20" i="1"/>
  <c r="L19" i="1"/>
  <c r="K19" i="1"/>
  <c r="J19" i="1"/>
  <c r="L18" i="1"/>
  <c r="K18" i="1"/>
  <c r="J18" i="1"/>
  <c r="L17" i="1"/>
  <c r="K17" i="1"/>
  <c r="J17" i="1"/>
  <c r="L15" i="1"/>
  <c r="K15" i="1"/>
  <c r="J15" i="1"/>
  <c r="L13" i="1"/>
  <c r="K13" i="1"/>
  <c r="J13" i="1"/>
  <c r="L12" i="1"/>
  <c r="K12" i="1"/>
  <c r="J12" i="1"/>
  <c r="L11" i="1"/>
  <c r="K11" i="1"/>
  <c r="J11" i="1"/>
  <c r="L10" i="1"/>
  <c r="K10" i="1"/>
  <c r="J10" i="1"/>
  <c r="B17" i="10" l="1"/>
  <c r="B17" i="7"/>
  <c r="B16" i="7"/>
  <c r="B24" i="1"/>
  <c r="B19" i="1"/>
  <c r="B12" i="10"/>
  <c r="B12" i="9"/>
  <c r="B17" i="9"/>
  <c r="B13" i="8"/>
  <c r="B15" i="11"/>
  <c r="B11" i="11"/>
  <c r="B10" i="11"/>
  <c r="B26" i="1"/>
  <c r="B12" i="3"/>
  <c r="B17" i="8"/>
  <c r="B12" i="8"/>
  <c r="B9" i="8"/>
  <c r="B14" i="10"/>
  <c r="B10" i="10"/>
  <c r="B13" i="10"/>
  <c r="B9" i="10"/>
  <c r="B15" i="10"/>
  <c r="B18" i="11"/>
  <c r="B20" i="11"/>
  <c r="B14" i="11"/>
  <c r="B16" i="8"/>
  <c r="B14" i="9"/>
  <c r="B11" i="9"/>
  <c r="B15" i="9"/>
  <c r="B9" i="9"/>
  <c r="B18" i="9"/>
  <c r="B28" i="1"/>
  <c r="B9" i="7"/>
  <c r="B13" i="7"/>
  <c r="B11" i="3"/>
  <c r="B15" i="3"/>
  <c r="B9" i="3"/>
  <c r="B13" i="3"/>
  <c r="B17" i="3"/>
  <c r="B19" i="3"/>
  <c r="B13" i="9"/>
  <c r="B10" i="9"/>
  <c r="B19" i="11"/>
  <c r="B9" i="11"/>
  <c r="B16" i="11"/>
  <c r="B12" i="11"/>
  <c r="B13" i="11"/>
  <c r="B17" i="11"/>
  <c r="B14" i="8"/>
  <c r="B14" i="7"/>
  <c r="B15" i="7"/>
  <c r="B12" i="7"/>
  <c r="B11" i="7"/>
  <c r="B16" i="3"/>
  <c r="B21" i="3"/>
  <c r="B20" i="3"/>
  <c r="B14" i="3"/>
  <c r="B10" i="7"/>
  <c r="B27" i="1"/>
  <c r="B17" i="1"/>
  <c r="B13" i="1"/>
  <c r="B21" i="1"/>
  <c r="B22" i="1"/>
  <c r="B12" i="1"/>
  <c r="B20" i="1"/>
  <c r="B25" i="1"/>
  <c r="B10" i="1"/>
  <c r="B18" i="1"/>
  <c r="B11" i="1"/>
  <c r="B15" i="1"/>
  <c r="M9" i="8" l="1"/>
  <c r="E9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tc={9617EBE0-B667-4316-B213-B037EA5E93CA}</author>
    <author>tc={40AFE8A8-176F-4C67-88EF-2BEFEA766B43}</author>
  </authors>
  <commentList>
    <comment ref="L20" authorId="0" shapeId="0" xr:uid="{9617EBE0-B667-4316-B213-B037EA5E93CA}">
      <text>
        <t>[Threaded comment]
Your version of Excel allows you to read this threaded comment; however, any edits to it will get removed if the file is opened in a newer version of Excel. Learn more: https://go.microsoft.com/fwlink/?linkid=870924
Comment:
    Corrected formula to include cell D3</t>
      </text>
    </comment>
    <comment ref="L21" authorId="1" shapeId="0" xr:uid="{40AFE8A8-176F-4C67-88EF-2BEFEA766B43}">
      <text>
        <t>[Threaded comment]
Your version of Excel allows you to read this threaded comment; however, any edits to it will get removed if the file is opened in a newer version of Excel. Learn more: https://go.microsoft.com/fwlink/?linkid=870924
Comment:
    Corrected formula to include cell D3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tc={6651668F-5D38-4638-961D-978CC5A9E7EC}</author>
    <author>tc={126C63AC-219D-459C-8942-933C61B3C4D0}</author>
  </authors>
  <commentList>
    <comment ref="M7" authorId="0" shapeId="0" xr:uid="{7CDAC200-0C02-46FE-8469-27B437B79483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9" authorId="1" shapeId="0" xr:uid="{6651668F-5D38-4638-961D-978CC5A9E7EC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UOM from kg to each. Adjusted quantities and formulas to suit new UOM</t>
      </text>
    </comment>
    <comment ref="A10" authorId="2" shapeId="0" xr:uid="{126C63AC-219D-459C-8942-933C61B3C4D0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Included alternate total quantity in packs (see E10 &amp; M10)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tc={CF686F72-172F-485D-8EE9-D8EF31C4628E}</author>
  </authors>
  <commentList>
    <comment ref="A16" authorId="0" shapeId="0" xr:uid="{CF686F72-172F-485D-8EE9-D8EF31C4628E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units from kg to each &amp; adjusted quantities and formulas to align with new UOM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tc={A05C04B1-A9B9-4E74-9F0D-85E5A2D1FEC9}</author>
  </authors>
  <commentList>
    <comment ref="M7" authorId="0" shapeId="0" xr:uid="{DECE9F79-A7BD-4E06-B9B0-170D85CC3116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16" authorId="1" shapeId="0" xr:uid="{A05C04B1-A9B9-4E74-9F0D-85E5A2D1FEC9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recipe quantity from 200g to 250g to account for loss from peeling and trimming ends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tc={E90F2725-C067-41FB-97C7-D3C858D15097}</author>
    <author>tc={A6CA80A5-AA97-45D3-A61D-9BCCBBDC0205}</author>
  </authors>
  <commentList>
    <comment ref="M7" authorId="0" shapeId="0" xr:uid="{7230566A-4C62-4134-8350-3B3A71AF98B6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11" authorId="1" shapeId="0" xr:uid="{E90F2725-C067-41FB-97C7-D3C858D15097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Included approx number packs of wraps</t>
      </text>
    </comment>
    <comment ref="A17" authorId="2" shapeId="0" xr:uid="{A6CA80A5-AA97-45D3-A61D-9BCCBBDC020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Changed UOM from kg to each - updated recipe quantities and formulas, included alternate totally quantity in kg
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tc={E5201D01-719A-4237-9460-C8CE55486605}</author>
  </authors>
  <commentList>
    <comment ref="A10" authorId="0" shapeId="0" xr:uid="{E5201D01-719A-4237-9460-C8CE55486605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ingredient from whole to diced and updated quantities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tc={52DC1A0C-CCA7-4B39-888A-CFFC1440D999}</author>
    <author>tc={11166542-12C7-4340-B9FB-9507CCA3089A}</author>
  </authors>
  <commentList>
    <comment ref="M7" authorId="0" shapeId="0" xr:uid="{7159124B-F05F-45F0-BF7B-F21FAB293FB1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14" authorId="1" shapeId="0" xr:uid="{52DC1A0C-CCA7-4B39-888A-CFFC1440D99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Changed UOM from kg to each. Adjusted quantities and formulas to suit new UOM
</t>
      </text>
    </comment>
    <comment ref="A17" authorId="2" shapeId="0" xr:uid="{11166542-12C7-4340-B9FB-9507CCA3089A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UOM from kg to each - updated recipe quantities and formulas, included alternate total quantity in kg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tc={2A6A109F-B4C3-4DFB-A701-3FDB6CAADA9D}</author>
    <author>tc={14768336-86DE-43C1-BAE6-3D6A9608A0BA}</author>
  </authors>
  <commentList>
    <comment ref="M8" authorId="0" shapeId="0" xr:uid="{2203CAC3-E559-4965-91CA-CE9BAAA9792F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18" authorId="1" shapeId="0" xr:uid="{2A6A109F-B4C3-4DFB-A701-3FDB6CAADA9D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UOM to each - updated recipe quantity and formulas, included alternate total quantity in kg</t>
      </text>
    </comment>
    <comment ref="A19" authorId="2" shapeId="0" xr:uid="{14768336-86DE-43C1-BAE6-3D6A9608A0BA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UOM to each - updated recipe quantity and formulas, included alternate total quantity in packs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<sst xmlns="http://schemas.openxmlformats.org/spreadsheetml/2006/main" count="1932" uniqueCount="255">
  <si>
    <t>Yrs 0-3</t>
  </si>
  <si>
    <t>Yrs 4-8</t>
  </si>
  <si>
    <t>Yrs 9+</t>
  </si>
  <si>
    <t>Total</t>
  </si>
  <si>
    <t>Enter number of lunches required for each year group</t>
  </si>
  <si>
    <t>**Meal Name**</t>
  </si>
  <si>
    <t>Ingredients</t>
  </si>
  <si>
    <t>Recipe Qty per  10 Serves</t>
  </si>
  <si>
    <t>Quantities</t>
  </si>
  <si>
    <t>Total Quantity</t>
  </si>
  <si>
    <t>Unit of Measure</t>
  </si>
  <si>
    <t>ml</t>
  </si>
  <si>
    <t>kilograms</t>
  </si>
  <si>
    <t>g</t>
  </si>
  <si>
    <t>grams</t>
  </si>
  <si>
    <t>litres</t>
  </si>
  <si>
    <t>Portion Size</t>
  </si>
  <si>
    <t>xx</t>
  </si>
  <si>
    <t>Estimated Cost Per Serve</t>
  </si>
  <si>
    <t>Recipe Version x.x
Published xx/xx/xxxx</t>
  </si>
  <si>
    <t>Chicken pesto pasta salad</t>
  </si>
  <si>
    <t>Recipe Version 2.0
Published 19/06/2025</t>
  </si>
  <si>
    <t>Meal</t>
  </si>
  <si>
    <t>Unit of Measure2</t>
  </si>
  <si>
    <t>Component</t>
  </si>
  <si>
    <t>Conversion</t>
  </si>
  <si>
    <t>Spaghetti &amp; Toast</t>
  </si>
  <si>
    <t>Canola Oil</t>
  </si>
  <si>
    <t>Main</t>
  </si>
  <si>
    <t>Onion, diced</t>
  </si>
  <si>
    <t>gr</t>
  </si>
  <si>
    <t>Red capsicum, diced</t>
  </si>
  <si>
    <t>Garlic, crushed</t>
  </si>
  <si>
    <t>Tomato Paste</t>
  </si>
  <si>
    <t>Whole peeled Tomatoes</t>
  </si>
  <si>
    <t>Vinegar</t>
  </si>
  <si>
    <t>Salt</t>
  </si>
  <si>
    <t>Sugar</t>
  </si>
  <si>
    <t>Water</t>
  </si>
  <si>
    <t>Spaghetti Pasta</t>
  </si>
  <si>
    <t xml:space="preserve">Ham </t>
  </si>
  <si>
    <t>Cheese, gated</t>
  </si>
  <si>
    <t>Wholemeal toast bread (38g/slice)</t>
  </si>
  <si>
    <t>each</t>
  </si>
  <si>
    <t>ea</t>
  </si>
  <si>
    <t>Mac n Cheese</t>
  </si>
  <si>
    <t>Macaroni elbows</t>
  </si>
  <si>
    <t>Catering Spread</t>
  </si>
  <si>
    <t>Flour</t>
  </si>
  <si>
    <t xml:space="preserve">Salt </t>
  </si>
  <si>
    <t>Milk (hot)</t>
  </si>
  <si>
    <t>Ham, diced</t>
  </si>
  <si>
    <t>Frozen mixed vegetables (thawed)</t>
  </si>
  <si>
    <t xml:space="preserve">Edam cheese, grated </t>
  </si>
  <si>
    <t xml:space="preserve">Breadcrumbs </t>
  </si>
  <si>
    <t>Spaghetti &amp; Meatball</t>
  </si>
  <si>
    <t>Oil</t>
  </si>
  <si>
    <t>Sauce</t>
  </si>
  <si>
    <t>Onion</t>
  </si>
  <si>
    <t>Canned crushed tomatoes</t>
  </si>
  <si>
    <t>Italian herbs</t>
  </si>
  <si>
    <t>Beef stock powder</t>
  </si>
  <si>
    <t>Worcestershire sauce</t>
  </si>
  <si>
    <t>Beef meatballs</t>
  </si>
  <si>
    <t>Other Ingredients</t>
  </si>
  <si>
    <t>Spaghetti pasta</t>
  </si>
  <si>
    <t>Edam cheese, grated</t>
  </si>
  <si>
    <t>Ham Salad Wrap</t>
  </si>
  <si>
    <t>Cucumber (whole)</t>
  </si>
  <si>
    <t>cucumber</t>
  </si>
  <si>
    <t>10" wholemeal wrap (approx 70g each)</t>
  </si>
  <si>
    <t xml:space="preserve">wraps </t>
  </si>
  <si>
    <t>wrap</t>
  </si>
  <si>
    <t>Mayonnaise</t>
  </si>
  <si>
    <t>Lettuce, sliced</t>
  </si>
  <si>
    <t>Grated, carrot</t>
  </si>
  <si>
    <t>Sandwich ham</t>
  </si>
  <si>
    <t>Yoghurt (100g pottle)</t>
  </si>
  <si>
    <t>yoghurts</t>
  </si>
  <si>
    <t>Sides</t>
  </si>
  <si>
    <t>Rice crackers (100g per packet)</t>
  </si>
  <si>
    <t>Chicken Rice Bowl</t>
  </si>
  <si>
    <t>Paprika</t>
  </si>
  <si>
    <t>Garlic salt</t>
  </si>
  <si>
    <t>Black pepper</t>
  </si>
  <si>
    <t>Chicken tenderloins</t>
  </si>
  <si>
    <t>White rice</t>
  </si>
  <si>
    <t>Corn kernels</t>
  </si>
  <si>
    <t>Red capsicum (whole)</t>
  </si>
  <si>
    <t>capsicum</t>
  </si>
  <si>
    <t>Carrot, grated</t>
  </si>
  <si>
    <t>Avocado pulp (thawed)</t>
  </si>
  <si>
    <t>Sour cream</t>
  </si>
  <si>
    <t>Ham and Cheese Salad Sandwich</t>
  </si>
  <si>
    <t>slices</t>
  </si>
  <si>
    <t>slice</t>
  </si>
  <si>
    <t>Catering spread</t>
  </si>
  <si>
    <t>Edam cheese slices (20g / each)</t>
  </si>
  <si>
    <t>Carrot sticks</t>
  </si>
  <si>
    <t>Mandarin (or other seasonal fruit)</t>
  </si>
  <si>
    <t>Chicken Burger Wrap</t>
  </si>
  <si>
    <t>Crumbed chicken tender</t>
  </si>
  <si>
    <t>Tomatoes</t>
  </si>
  <si>
    <t>10" wholemeal wrap (approx 70g)</t>
  </si>
  <si>
    <t>wraps</t>
  </si>
  <si>
    <t>Burger sauce</t>
  </si>
  <si>
    <t>Mandarin (approx 90g each)</t>
  </si>
  <si>
    <t>mandarins</t>
  </si>
  <si>
    <t>Lasagna Style Pasta Bake</t>
  </si>
  <si>
    <t>Canola oil</t>
  </si>
  <si>
    <t>Tomato Sauce</t>
  </si>
  <si>
    <t>Beef mince (lean)</t>
  </si>
  <si>
    <t>Celery, diced</t>
  </si>
  <si>
    <t>Garlic, minced</t>
  </si>
  <si>
    <t>Tomato paste</t>
  </si>
  <si>
    <t>Mixed herbs</t>
  </si>
  <si>
    <t>Pasta spirals (or similar)</t>
  </si>
  <si>
    <t>Cheese Sauce</t>
  </si>
  <si>
    <t>Butter Chicken</t>
  </si>
  <si>
    <t>Pumpkin</t>
  </si>
  <si>
    <t>Ginger, crushed</t>
  </si>
  <si>
    <t>Coconut milk</t>
  </si>
  <si>
    <t>Chicken stock powder</t>
  </si>
  <si>
    <t>Garam masala</t>
  </si>
  <si>
    <t>Chicken breast</t>
  </si>
  <si>
    <t>Egg Sandwich</t>
  </si>
  <si>
    <t>Wholemeal toast bread (38g / slice)</t>
  </si>
  <si>
    <t>Egg</t>
  </si>
  <si>
    <t>eggs</t>
  </si>
  <si>
    <t>Fruit - mandarin (approx 80g each)</t>
  </si>
  <si>
    <t>Hidden Vege Brownie (32g each)</t>
  </si>
  <si>
    <t>pieces</t>
  </si>
  <si>
    <t>Chicken Sandwich</t>
  </si>
  <si>
    <t>Chicken, shredded</t>
  </si>
  <si>
    <t>Tomato</t>
  </si>
  <si>
    <t>Shortbread cookie (17g each)</t>
  </si>
  <si>
    <t>cookies</t>
  </si>
  <si>
    <t>Cottage Pie</t>
  </si>
  <si>
    <t>Brown lentils, dried</t>
  </si>
  <si>
    <t>Pumpkin, diced</t>
  </si>
  <si>
    <t xml:space="preserve">Mixed herbs </t>
  </si>
  <si>
    <t>Peas</t>
  </si>
  <si>
    <t>Instant gravy (prepared)</t>
  </si>
  <si>
    <t>Potato flakes</t>
  </si>
  <si>
    <t>Topping</t>
  </si>
  <si>
    <t>Milk</t>
  </si>
  <si>
    <t>Dry pasta shapes  </t>
  </si>
  <si>
    <t>Canola oil  </t>
  </si>
  <si>
    <t>Onion, diced  </t>
  </si>
  <si>
    <t>Bacon  </t>
  </si>
  <si>
    <t>Sundried tomatoes  </t>
  </si>
  <si>
    <t>Cucumber  </t>
  </si>
  <si>
    <t>Tomato  </t>
  </si>
  <si>
    <t>Chicken, cooked and shredded  </t>
  </si>
  <si>
    <t>Basil pesto  </t>
  </si>
  <si>
    <t>Baby spinach  </t>
  </si>
  <si>
    <t>Chilli mince and beans loaded fries </t>
  </si>
  <si>
    <t>Onion, chopped  </t>
  </si>
  <si>
    <t>Carrot, chopped  </t>
  </si>
  <si>
    <t>Beef mince (lean)  </t>
  </si>
  <si>
    <t>Garlic, crushed  </t>
  </si>
  <si>
    <t>Gravy powder  </t>
  </si>
  <si>
    <t>Water  </t>
  </si>
  <si>
    <t>Canned crushed tomatoes  </t>
  </si>
  <si>
    <t>Corn kernels, frozen  </t>
  </si>
  <si>
    <t>White vinegar  </t>
  </si>
  <si>
    <t>Cumin, ground  </t>
  </si>
  <si>
    <t>Paprika, ground  </t>
  </si>
  <si>
    <t>Salt  </t>
  </si>
  <si>
    <t>Sugar  </t>
  </si>
  <si>
    <t>Kidney beans, canned  </t>
  </si>
  <si>
    <t>Fries, frozen  </t>
  </si>
  <si>
    <t>Lettuce  </t>
  </si>
  <si>
    <t>Carrot, grated  </t>
  </si>
  <si>
    <t>Sour cream </t>
  </si>
  <si>
    <t>Edam cheese, grated  </t>
  </si>
  <si>
    <t>Creamy chicken and broccoli pasta</t>
  </si>
  <si>
    <t>Canola oil  </t>
  </si>
  <si>
    <t>Milk  </t>
  </si>
  <si>
    <t>Cornflour  </t>
  </si>
  <si>
    <t>Onion soup powder  </t>
  </si>
  <si>
    <t>Chicken, pre-cooked and sliced  </t>
  </si>
  <si>
    <t>Broccoli florets, frozen  </t>
  </si>
  <si>
    <t>Ginger beef rice bowl</t>
  </si>
  <si>
    <t>Basmati rice   </t>
  </si>
  <si>
    <t>Courgettes  </t>
  </si>
  <si>
    <t>Carrots, grated  </t>
  </si>
  <si>
    <t>Ginger, crushed  </t>
  </si>
  <si>
    <t>Sesame oil   </t>
  </si>
  <si>
    <t>Hoisin sauce  </t>
  </si>
  <si>
    <t>Soy sauce  </t>
  </si>
  <si>
    <t>Oyster sauce  </t>
  </si>
  <si>
    <t>Brown sugar  </t>
  </si>
  <si>
    <t>Sesame seeds  </t>
  </si>
  <si>
    <t>Savoury soy beef noodles</t>
  </si>
  <si>
    <t>Frozen mixed vegetables  </t>
  </si>
  <si>
    <t>Water (for gravy)  </t>
  </si>
  <si>
    <t>Beef gravy mix </t>
  </si>
  <si>
    <t>Lemon juice  </t>
  </si>
  <si>
    <t>Water (for soaking noodles)  </t>
  </si>
  <si>
    <t>Bean vermicelli noodles  </t>
  </si>
  <si>
    <t>Vegetarian chilli beans with salad and rice</t>
  </si>
  <si>
    <t>Basmati rice  </t>
  </si>
  <si>
    <t>Canned chilli beans  </t>
  </si>
  <si>
    <t>Sour cream  </t>
  </si>
  <si>
    <t>Chicken tenders, mash, peas and gravy</t>
  </si>
  <si>
    <t>Potatoes </t>
  </si>
  <si>
    <t>Milk </t>
  </si>
  <si>
    <t>Salt </t>
  </si>
  <si>
    <t>Crumbed chicken tenders </t>
  </si>
  <si>
    <t>Water </t>
  </si>
  <si>
    <t>Gravy powder </t>
  </si>
  <si>
    <t>Peas </t>
  </si>
  <si>
    <t>Note:  This tool has limitations for ordering as it is a spreadsheet and amounts are subject to rounding.</t>
  </si>
  <si>
    <t>Please check that volumes look appropriate for your ākonga.</t>
  </si>
  <si>
    <t>Instructions</t>
  </si>
  <si>
    <t xml:space="preserve">Each recipe will display on the worksheet when selected from the dropdown menu available (row 6) when you click on the recipe name   </t>
  </si>
  <si>
    <t>Choose the recipe you wish to calculate your food order in the tabs provided</t>
  </si>
  <si>
    <r>
      <rPr>
        <sz val="12"/>
        <color rgb="FF000000"/>
        <rFont val="Calibri"/>
      </rPr>
      <t xml:space="preserve">Enter the number of students per age group, (Years 0-3, Years 4-8 &amp; Years 9+), in the pale green fields in </t>
    </r>
    <r>
      <rPr>
        <b/>
        <sz val="12"/>
        <color rgb="FF76D1A4"/>
        <rFont val="Calibri"/>
      </rPr>
      <t>row 3</t>
    </r>
    <r>
      <rPr>
        <b/>
        <sz val="12"/>
        <color rgb="FF641D2E"/>
        <rFont val="Calibri"/>
      </rPr>
      <t xml:space="preserve"> </t>
    </r>
    <r>
      <rPr>
        <sz val="12"/>
        <color rgb="FF000000"/>
        <rFont val="Calibri"/>
      </rPr>
      <t xml:space="preserve">of the recipe tab </t>
    </r>
    <r>
      <rPr>
        <b/>
        <sz val="12"/>
        <color rgb="FF76D1A4"/>
        <rFont val="Calibri"/>
      </rPr>
      <t>ONLY</t>
    </r>
    <r>
      <rPr>
        <sz val="12"/>
        <color rgb="FF000000"/>
        <rFont val="Calibri"/>
      </rPr>
      <t xml:space="preserve">.   The total number of students will </t>
    </r>
    <r>
      <rPr>
        <b/>
        <sz val="12"/>
        <color rgb="FFFF642B"/>
        <rFont val="Calibri"/>
      </rPr>
      <t>auto-calculate</t>
    </r>
    <r>
      <rPr>
        <sz val="12"/>
        <color rgb="FF000000"/>
        <rFont val="Calibri"/>
      </rPr>
      <t xml:space="preserve"> and be shown in the </t>
    </r>
    <r>
      <rPr>
        <b/>
        <sz val="12"/>
        <color rgb="FFFF642B"/>
        <rFont val="Calibri"/>
      </rPr>
      <t xml:space="preserve">orange </t>
    </r>
    <r>
      <rPr>
        <b/>
        <sz val="12"/>
        <color rgb="FF000000"/>
        <rFont val="Calibri"/>
      </rPr>
      <t>column</t>
    </r>
  </si>
  <si>
    <r>
      <t xml:space="preserve">Once you have entered your student numbers, the total volume to order for </t>
    </r>
    <r>
      <rPr>
        <b/>
        <i/>
        <sz val="12"/>
        <color rgb="FF000000"/>
        <rFont val="Calibri"/>
        <family val="2"/>
      </rPr>
      <t xml:space="preserve">each ingredient </t>
    </r>
    <r>
      <rPr>
        <sz val="12"/>
        <color rgb="FF000000"/>
        <rFont val="Calibri"/>
        <family val="2"/>
      </rPr>
      <t>will be shown.</t>
    </r>
  </si>
  <si>
    <t>Please do not enter data into any other cells or the ordering volumes will be incorrect.</t>
  </si>
  <si>
    <t>Link to Recipe Quantity Calculator</t>
  </si>
  <si>
    <r>
      <t xml:space="preserve">
</t>
    </r>
    <r>
      <rPr>
        <i/>
        <sz val="10"/>
        <color theme="0"/>
        <rFont val="Century Gothic"/>
        <family val="2"/>
      </rPr>
      <t>Enter quantity of lunches required per year group to calculate total ingredient quantities required</t>
    </r>
  </si>
  <si>
    <t>Mac N Cheese</t>
  </si>
  <si>
    <t>Spaghetti &amp; Meatballs</t>
  </si>
  <si>
    <t>Ham &amp; Cheese Salad Sandwich</t>
  </si>
  <si>
    <t>Lasagne Style Pasta Bake</t>
  </si>
  <si>
    <t>* Based on Tip Top Supersoft Wholemeal Toast Bread - 17 slices per loaf</t>
  </si>
  <si>
    <t>Portion Size (grams)</t>
  </si>
  <si>
    <t>Recipe Version 3.0
Published 19/06/2025</t>
  </si>
  <si>
    <t>Uncooked Quantities for 10</t>
  </si>
  <si>
    <t>Alternate Measures</t>
  </si>
  <si>
    <t>tsp</t>
  </si>
  <si>
    <t>Tbsp</t>
  </si>
  <si>
    <t>Cup</t>
  </si>
  <si>
    <t>Ham Salad Wrap and Yoghurt</t>
  </si>
  <si>
    <t>Total Qty: Alternate UOM</t>
  </si>
  <si>
    <t>* Based on Farrahs 10 inch wholemeal wraps - 12 wraps per pack</t>
  </si>
  <si>
    <t>Recipe Version 3.0
Updated 19/06/2025</t>
  </si>
  <si>
    <t>^ Assumes 90g per mandarin</t>
  </si>
  <si>
    <t>Tomato Sauce:</t>
  </si>
  <si>
    <t>Cheese Sauce:</t>
  </si>
  <si>
    <t>Pie Mixture</t>
  </si>
  <si>
    <t>Salt and pepper (to taste)</t>
  </si>
  <si>
    <t>^ Assumes 80g per mandarin</t>
  </si>
  <si>
    <t>** Assumes 80g per mandarin</t>
  </si>
  <si>
    <t>^ Based on Mrs Higgins Shortbread Cookies - 117 cookies per pack</t>
  </si>
  <si>
    <t>Add additional recipes; and update / check existing recipes</t>
  </si>
  <si>
    <t>based on ingredient quantities as per the published versions</t>
  </si>
  <si>
    <t xml:space="preserve">amend quantities in recipes for: </t>
  </si>
  <si>
    <t>bread</t>
  </si>
  <si>
    <t>cheese slices</t>
  </si>
  <si>
    <t>rice crackers</t>
  </si>
  <si>
    <t xml:space="preserve"> Checks</t>
  </si>
  <si>
    <t>check recipe quantities /calculation/units of measure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</si>
</sst>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;\-&quot;$&quot;#,##0.00"/>
    <numFmt numFmtId="44" formatCode="_-&quot;$&quot;* #,##0.00_-;\-&quot;$&quot;* #,##0.00_-;_-&quot;$&quot;* &quot;-&quot;??_-;_-@_-"/>
    <numFmt numFmtId="164" formatCode="0.0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i/>
      <sz val="11"/>
      <color theme="1"/>
      <name val="Century Gothic"/>
      <family val="2"/>
    </font>
    <font>
      <b/>
      <sz val="11"/>
      <color theme="5"/>
      <name val="Century Gothic"/>
      <family val="2"/>
    </font>
    <font>
      <sz val="20"/>
      <color rgb="FFCC3300"/>
      <name val="Century Gothic"/>
      <family val="2"/>
    </font>
    <font>
      <sz val="11"/>
      <color rgb="FFCC3300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i/>
      <sz val="11"/>
      <color rgb="FF000000"/>
      <name val="Century Gothic"/>
      <family val="2"/>
    </font>
    <font>
      <sz val="11"/>
      <color rgb="FF000000"/>
      <name val="Century Gothic"/>
      <family val="2"/>
    </font>
    <font>
      <b/>
      <sz val="11"/>
      <color theme="1"/>
      <name val="Century Gothic"/>
      <family val="2"/>
    </font>
    <font>
      <b/>
      <i/>
      <sz val="11"/>
      <color theme="1"/>
      <name val="Century Gothic"/>
      <family val="2"/>
    </font>
    <font>
      <sz val="14"/>
      <color theme="0"/>
      <name val="Century Gothic"/>
      <family val="2"/>
    </font>
    <font>
      <i/>
      <sz val="14"/>
      <color theme="0"/>
      <name val="Century Gothic"/>
      <family val="2"/>
    </font>
    <font>
      <sz val="11"/>
      <color theme="0"/>
      <name val="Century Gothic"/>
      <family val="2"/>
    </font>
    <font>
      <b/>
      <sz val="14"/>
      <color theme="0"/>
      <name val="Century Gothic"/>
      <family val="2"/>
    </font>
    <font>
      <sz val="16"/>
      <color rgb="FF641D2E"/>
      <name val="Century Gothic"/>
      <family val="2"/>
    </font>
    <font>
      <sz val="11"/>
      <color rgb="FF641D2E"/>
      <name val="Century Gothic"/>
      <family val="2"/>
    </font>
    <font>
      <i/>
      <sz val="11"/>
      <color rgb="FF641D2E"/>
      <name val="Century Gothic"/>
      <family val="2"/>
    </font>
    <font>
      <b/>
      <sz val="11"/>
      <color rgb="FF641D2E"/>
      <name val="Century Gothic"/>
      <family val="2"/>
    </font>
    <font>
      <u/>
      <sz val="11"/>
      <color theme="1"/>
      <name val="Century Gothic"/>
      <family val="2"/>
    </font>
    <font>
      <b/>
      <i/>
      <sz val="11"/>
      <color rgb="FF641D2E"/>
      <name val="Century Gothic"/>
      <family val="2"/>
    </font>
    <font>
      <b/>
      <sz val="20"/>
      <color rgb="FFCC3300"/>
      <name val="Century Gothic"/>
      <family val="2"/>
    </font>
    <font>
      <b/>
      <u/>
      <sz val="14"/>
      <color theme="0"/>
      <name val="Century Gothic"/>
      <family val="2"/>
    </font>
    <font>
      <sz val="11"/>
      <color rgb="FFFF0000"/>
      <name val="Century Gothic"/>
      <family val="2"/>
    </font>
    <font>
      <b/>
      <sz val="16"/>
      <color rgb="FFFF0000"/>
      <name val="Century Gothic"/>
      <family val="2"/>
    </font>
    <font>
      <b/>
      <sz val="11"/>
      <color rgb="FFFF0000"/>
      <name val="Century Gothic"/>
      <family val="2"/>
    </font>
    <font>
      <strike/>
      <sz val="11"/>
      <color theme="1"/>
      <name val="Calibri"/>
      <family val="2"/>
      <scheme val="minor"/>
    </font>
    <font>
      <b/>
      <sz val="24"/>
      <color rgb="FF000000"/>
      <name val="Arial"/>
      <family val="2"/>
    </font>
    <font>
      <u/>
      <sz val="11"/>
      <color theme="10"/>
      <name val="Calibri"/>
      <family val="2"/>
      <scheme val="minor"/>
    </font>
    <font>
      <i/>
      <sz val="10"/>
      <color theme="0"/>
      <name val="Century Gothic"/>
      <family val="2"/>
    </font>
    <font>
      <strike/>
      <u/>
      <sz val="11"/>
      <color theme="1"/>
      <name val="Calibri"/>
      <family val="2"/>
      <scheme val="minor"/>
    </font>
    <font>
      <b/>
      <sz val="16"/>
      <color rgb="FF641D2E"/>
      <name val="Century Gothic"/>
      <family val="2"/>
    </font>
    <font>
      <sz val="11"/>
      <color rgb="FFFF0000"/>
      <name val="Calibri"/>
      <family val="2"/>
      <scheme val="minor"/>
    </font>
    <font>
      <b/>
      <sz val="14"/>
      <color rgb="FFC00000"/>
      <name val="Calibri"/>
      <family val="2"/>
    </font>
    <font>
      <sz val="14"/>
      <color rgb="FFC0000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b/>
      <i/>
      <sz val="12"/>
      <color rgb="FF000000"/>
      <name val="Calibri"/>
      <family val="2"/>
    </font>
    <font>
      <sz val="9"/>
      <color indexed="81"/>
      <name val="Tahoma"/>
      <family val="2"/>
    </font>
    <font>
      <i/>
      <sz val="14"/>
      <color rgb="FF641D2E"/>
      <name val="Century Gothic"/>
      <family val="2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Aptos"/>
      <family val="2"/>
    </font>
    <font>
      <sz val="11"/>
      <color rgb="FF000000"/>
      <name val="Aptos"/>
      <family val="2"/>
    </font>
    <font>
      <sz val="12"/>
      <color rgb="FF000000"/>
      <name val="Calibri"/>
    </font>
    <font>
      <b/>
      <sz val="12"/>
      <color rgb="FF641D2E"/>
      <name val="Calibri"/>
    </font>
    <font>
      <b/>
      <sz val="12"/>
      <color rgb="FFFF642B"/>
      <name val="Calibri"/>
    </font>
    <font>
      <b/>
      <sz val="12"/>
      <color rgb="FF000000"/>
      <name val="Calibri"/>
    </font>
    <font>
      <sz val="11"/>
      <color rgb="FF000000"/>
      <name val="Aptos"/>
      <charset val="1"/>
    </font>
    <font>
      <sz val="11"/>
      <name val="Aptos"/>
      <charset val="1"/>
    </font>
    <font>
      <sz val="12"/>
      <color rgb="FF000000"/>
      <name val="Calibri"/>
      <scheme val="minor"/>
    </font>
    <font>
      <sz val="12"/>
      <name val="Aptos"/>
      <charset val="1"/>
    </font>
    <font>
      <sz val="11"/>
      <color rgb="FF000000"/>
      <name val="Calibri"/>
      <charset val="1"/>
    </font>
    <font>
      <sz val="12"/>
      <color rgb="FF000000"/>
      <name val="Aptos"/>
      <charset val="1"/>
    </font>
    <font>
      <sz val="11"/>
      <color theme="1"/>
      <name val="Aptos"/>
      <family val="2"/>
    </font>
    <font>
      <b/>
      <sz val="11"/>
      <name val="Aptos"/>
      <family val="2"/>
    </font>
    <font>
      <i/>
      <sz val="11"/>
      <color rgb="FF000000"/>
      <name val="Aptos"/>
      <family val="2"/>
    </font>
    <font>
      <i/>
      <sz val="11"/>
      <color theme="1"/>
      <name val="Aptos"/>
      <family val="2"/>
    </font>
    <font>
      <b/>
      <sz val="11"/>
      <color theme="1"/>
      <name val="Aptos"/>
      <family val="2"/>
    </font>
    <font>
      <b/>
      <sz val="11"/>
      <color rgb="FF000000"/>
      <name val="Aptos"/>
      <family val="2"/>
    </font>
    <font>
      <b/>
      <sz val="20"/>
      <color rgb="FFCC3300"/>
      <name val="Aptos"/>
      <family val="2"/>
    </font>
    <font>
      <b/>
      <sz val="11"/>
      <color rgb="FF641D2E"/>
      <name val="Aptos"/>
      <family val="2"/>
    </font>
    <font>
      <b/>
      <sz val="11"/>
      <color theme="5"/>
      <name val="Aptos"/>
      <family val="2"/>
    </font>
    <font>
      <b/>
      <i/>
      <sz val="11"/>
      <color rgb="FF641D2E"/>
      <name val="Aptos"/>
      <family val="2"/>
    </font>
    <font>
      <b/>
      <sz val="12"/>
      <color rgb="FF76D1A4"/>
      <name val="Calibri"/>
    </font>
    <font>
      <b/>
      <sz val="14"/>
      <color rgb="FF342C5E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641D2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42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332B5E"/>
        <bgColor indexed="64"/>
      </patternFill>
    </fill>
    <fill>
      <patternFill patternType="solid">
        <fgColor rgb="FF76D1A4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206">
    <xf numFmtId="0" fontId="0" fillId="0" borderId="0" xfId="0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1" fontId="2" fillId="0" borderId="0" xfId="0" applyNumberFormat="1" applyFont="1"/>
    <xf numFmtId="0" fontId="7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164" fontId="1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0" fontId="21" fillId="0" borderId="0" xfId="0" applyFont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 vertical="top" wrapText="1"/>
    </xf>
    <xf numFmtId="0" fontId="18" fillId="0" borderId="0" xfId="0" applyFont="1"/>
    <xf numFmtId="0" fontId="13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6" fillId="3" borderId="0" xfId="0" applyFont="1" applyFill="1"/>
    <xf numFmtId="0" fontId="16" fillId="3" borderId="0" xfId="0" applyFont="1" applyFill="1" applyAlignment="1">
      <alignment horizontal="center" vertical="top" wrapText="1"/>
    </xf>
    <xf numFmtId="0" fontId="16" fillId="3" borderId="0" xfId="0" applyFont="1" applyFill="1" applyAlignment="1">
      <alignment horizontal="center"/>
    </xf>
    <xf numFmtId="1" fontId="20" fillId="0" borderId="0" xfId="0" applyNumberFormat="1" applyFont="1" applyAlignment="1">
      <alignment horizontal="center"/>
    </xf>
    <xf numFmtId="0" fontId="11" fillId="0" borderId="0" xfId="0" applyFont="1"/>
    <xf numFmtId="7" fontId="20" fillId="0" borderId="0" xfId="1" applyNumberFormat="1" applyFont="1" applyAlignment="1">
      <alignment horizontal="center" vertical="center"/>
    </xf>
    <xf numFmtId="1" fontId="11" fillId="0" borderId="0" xfId="0" applyNumberFormat="1" applyFont="1"/>
    <xf numFmtId="1" fontId="7" fillId="0" borderId="0" xfId="0" applyNumberFormat="1" applyFont="1" applyAlignment="1">
      <alignment horizontal="center"/>
    </xf>
    <xf numFmtId="1" fontId="8" fillId="0" borderId="0" xfId="0" applyNumberFormat="1" applyFont="1" applyAlignment="1">
      <alignment horizontal="center"/>
    </xf>
    <xf numFmtId="0" fontId="25" fillId="0" borderId="0" xfId="0" applyFont="1"/>
    <xf numFmtId="0" fontId="26" fillId="0" borderId="0" xfId="0" applyFont="1"/>
    <xf numFmtId="0" fontId="20" fillId="0" borderId="0" xfId="0" applyFont="1"/>
    <xf numFmtId="164" fontId="2" fillId="0" borderId="0" xfId="0" applyNumberFormat="1" applyFont="1"/>
    <xf numFmtId="0" fontId="27" fillId="0" borderId="0" xfId="0" applyFont="1"/>
    <xf numFmtId="0" fontId="28" fillId="0" borderId="0" xfId="0" applyFont="1"/>
    <xf numFmtId="0" fontId="29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30" fillId="0" borderId="0" xfId="2"/>
    <xf numFmtId="0" fontId="30" fillId="0" borderId="0" xfId="2" applyFill="1"/>
    <xf numFmtId="0" fontId="3" fillId="4" borderId="0" xfId="0" applyFont="1" applyFill="1"/>
    <xf numFmtId="0" fontId="12" fillId="4" borderId="0" xfId="0" applyFont="1" applyFill="1" applyAlignment="1">
      <alignment horizontal="center" vertical="top"/>
    </xf>
    <xf numFmtId="0" fontId="12" fillId="4" borderId="0" xfId="0" applyFont="1" applyFill="1" applyAlignment="1">
      <alignment horizontal="center" vertical="top" wrapText="1"/>
    </xf>
    <xf numFmtId="164" fontId="9" fillId="4" borderId="0" xfId="0" applyNumberFormat="1" applyFont="1" applyFill="1"/>
    <xf numFmtId="164" fontId="3" fillId="4" borderId="0" xfId="0" applyNumberFormat="1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12" fillId="4" borderId="0" xfId="0" applyFont="1" applyFill="1"/>
    <xf numFmtId="0" fontId="22" fillId="4" borderId="0" xfId="0" applyFont="1" applyFill="1"/>
    <xf numFmtId="0" fontId="16" fillId="3" borderId="0" xfId="0" applyFont="1" applyFill="1" applyAlignment="1">
      <alignment horizontal="right" wrapText="1"/>
    </xf>
    <xf numFmtId="0" fontId="13" fillId="3" borderId="0" xfId="0" applyFont="1" applyFill="1" applyAlignment="1">
      <alignment wrapText="1"/>
    </xf>
    <xf numFmtId="1" fontId="9" fillId="4" borderId="0" xfId="0" applyNumberFormat="1" applyFont="1" applyFill="1"/>
    <xf numFmtId="1" fontId="3" fillId="4" borderId="0" xfId="0" applyNumberFormat="1" applyFont="1" applyFill="1" applyAlignment="1">
      <alignment horizontal="center"/>
    </xf>
    <xf numFmtId="0" fontId="32" fillId="0" borderId="0" xfId="0" applyFont="1"/>
    <xf numFmtId="0" fontId="17" fillId="0" borderId="0" xfId="0" applyFont="1" applyAlignment="1">
      <alignment horizontal="center" vertical="center"/>
    </xf>
    <xf numFmtId="0" fontId="2" fillId="3" borderId="0" xfId="0" applyFont="1" applyFill="1"/>
    <xf numFmtId="0" fontId="17" fillId="0" borderId="0" xfId="0" applyFont="1" applyAlignment="1">
      <alignment vertical="center"/>
    </xf>
    <xf numFmtId="0" fontId="24" fillId="3" borderId="0" xfId="0" applyFont="1" applyFill="1" applyAlignment="1">
      <alignment horizontal="left" vertical="top" wrapText="1"/>
    </xf>
    <xf numFmtId="0" fontId="24" fillId="3" borderId="0" xfId="0" applyFont="1" applyFill="1" applyAlignment="1">
      <alignment horizontal="left"/>
    </xf>
    <xf numFmtId="0" fontId="16" fillId="3" borderId="0" xfId="0" applyFont="1" applyFill="1" applyAlignment="1">
      <alignment horizontal="center" wrapText="1"/>
    </xf>
    <xf numFmtId="0" fontId="2" fillId="5" borderId="0" xfId="0" applyFont="1" applyFill="1"/>
    <xf numFmtId="0" fontId="3" fillId="5" borderId="0" xfId="0" applyFont="1" applyFill="1"/>
    <xf numFmtId="0" fontId="4" fillId="5" borderId="0" xfId="0" applyFont="1" applyFill="1"/>
    <xf numFmtId="0" fontId="34" fillId="0" borderId="0" xfId="0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13" fillId="5" borderId="0" xfId="0" applyFont="1" applyFill="1"/>
    <xf numFmtId="0" fontId="13" fillId="6" borderId="0" xfId="0" applyFont="1" applyFill="1"/>
    <xf numFmtId="0" fontId="39" fillId="0" borderId="0" xfId="0" applyFont="1"/>
    <xf numFmtId="0" fontId="24" fillId="6" borderId="0" xfId="0" applyFont="1" applyFill="1" applyAlignment="1">
      <alignment horizontal="center" vertical="top" wrapText="1"/>
    </xf>
    <xf numFmtId="0" fontId="24" fillId="6" borderId="0" xfId="0" applyFont="1" applyFill="1" applyAlignment="1">
      <alignment horizontal="center"/>
    </xf>
    <xf numFmtId="0" fontId="2" fillId="7" borderId="0" xfId="0" applyFont="1" applyFill="1"/>
    <xf numFmtId="164" fontId="8" fillId="7" borderId="0" xfId="0" applyNumberFormat="1" applyFont="1" applyFill="1" applyAlignment="1">
      <alignment horizontal="center"/>
    </xf>
    <xf numFmtId="0" fontId="7" fillId="7" borderId="0" xfId="0" applyFont="1" applyFill="1" applyAlignment="1">
      <alignment horizontal="center"/>
    </xf>
    <xf numFmtId="164" fontId="7" fillId="7" borderId="0" xfId="0" applyNumberFormat="1" applyFont="1" applyFill="1" applyAlignment="1">
      <alignment horizontal="center"/>
    </xf>
    <xf numFmtId="0" fontId="20" fillId="0" borderId="0" xfId="0" applyFont="1" applyAlignment="1">
      <alignment horizontal="left" vertical="center" wrapText="1"/>
    </xf>
    <xf numFmtId="164" fontId="9" fillId="0" borderId="0" xfId="0" applyNumberFormat="1" applyFont="1"/>
    <xf numFmtId="164" fontId="3" fillId="0" borderId="0" xfId="0" applyNumberFormat="1" applyFont="1" applyAlignment="1">
      <alignment horizontal="center"/>
    </xf>
    <xf numFmtId="0" fontId="22" fillId="0" borderId="0" xfId="0" applyFont="1"/>
    <xf numFmtId="0" fontId="18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1" fontId="20" fillId="0" borderId="0" xfId="1" applyNumberFormat="1" applyFont="1" applyAlignment="1">
      <alignment horizontal="center" vertical="center"/>
    </xf>
    <xf numFmtId="0" fontId="19" fillId="0" borderId="0" xfId="0" applyFont="1" applyAlignment="1">
      <alignment horizontal="left"/>
    </xf>
    <xf numFmtId="0" fontId="13" fillId="6" borderId="0" xfId="0" applyFont="1" applyFill="1" applyAlignment="1">
      <alignment horizontal="center"/>
    </xf>
    <xf numFmtId="0" fontId="42" fillId="3" borderId="0" xfId="0" applyFont="1" applyFill="1"/>
    <xf numFmtId="1" fontId="0" fillId="0" borderId="0" xfId="0" applyNumberFormat="1"/>
    <xf numFmtId="0" fontId="11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4" fillId="6" borderId="0" xfId="0" applyFont="1" applyFill="1" applyAlignment="1" applyProtection="1">
      <alignment horizontal="center"/>
      <protection locked="0"/>
    </xf>
    <xf numFmtId="0" fontId="13" fillId="6" borderId="0" xfId="0" applyFont="1" applyFill="1" applyProtection="1">
      <protection locked="0"/>
    </xf>
    <xf numFmtId="0" fontId="24" fillId="6" borderId="0" xfId="0" applyFont="1" applyFill="1" applyAlignment="1" applyProtection="1">
      <alignment horizontal="center" vertical="top" wrapText="1"/>
      <protection locked="0"/>
    </xf>
    <xf numFmtId="0" fontId="13" fillId="10" borderId="0" xfId="0" applyFont="1" applyFill="1" applyProtection="1">
      <protection locked="0"/>
    </xf>
    <xf numFmtId="0" fontId="14" fillId="10" borderId="0" xfId="0" applyFont="1" applyFill="1" applyProtection="1">
      <protection locked="0"/>
    </xf>
    <xf numFmtId="0" fontId="15" fillId="10" borderId="0" xfId="0" applyFont="1" applyFill="1" applyProtection="1">
      <protection locked="0"/>
    </xf>
    <xf numFmtId="0" fontId="2" fillId="10" borderId="0" xfId="0" applyFont="1" applyFill="1" applyProtection="1">
      <protection locked="0"/>
    </xf>
    <xf numFmtId="0" fontId="43" fillId="8" borderId="4" xfId="0" applyFont="1" applyFill="1" applyBorder="1"/>
    <xf numFmtId="0" fontId="43" fillId="8" borderId="5" xfId="0" applyFont="1" applyFill="1" applyBorder="1"/>
    <xf numFmtId="0" fontId="43" fillId="8" borderId="6" xfId="0" applyFont="1" applyFill="1" applyBorder="1"/>
    <xf numFmtId="0" fontId="43" fillId="8" borderId="0" xfId="0" applyFont="1" applyFill="1"/>
    <xf numFmtId="2" fontId="0" fillId="9" borderId="4" xfId="0" applyNumberFormat="1" applyFill="1" applyBorder="1"/>
    <xf numFmtId="2" fontId="0" fillId="9" borderId="5" xfId="0" applyNumberFormat="1" applyFill="1" applyBorder="1"/>
    <xf numFmtId="0" fontId="0" fillId="9" borderId="6" xfId="0" applyFill="1" applyBorder="1" applyAlignment="1">
      <alignment horizontal="left"/>
    </xf>
    <xf numFmtId="2" fontId="0" fillId="0" borderId="4" xfId="0" applyNumberFormat="1" applyBorder="1"/>
    <xf numFmtId="2" fontId="0" fillId="0" borderId="5" xfId="0" applyNumberFormat="1" applyBorder="1"/>
    <xf numFmtId="0" fontId="0" fillId="0" borderId="6" xfId="0" applyBorder="1" applyAlignment="1">
      <alignment horizontal="left"/>
    </xf>
    <xf numFmtId="0" fontId="0" fillId="9" borderId="4" xfId="0" applyFill="1" applyBorder="1"/>
    <xf numFmtId="0" fontId="0" fillId="9" borderId="5" xfId="0" applyFill="1" applyBorder="1"/>
    <xf numFmtId="0" fontId="0" fillId="0" borderId="4" xfId="0" applyBorder="1"/>
    <xf numFmtId="0" fontId="0" fillId="0" borderId="5" xfId="0" applyBorder="1"/>
    <xf numFmtId="0" fontId="0" fillId="9" borderId="6" xfId="0" applyFill="1" applyBorder="1"/>
    <xf numFmtId="0" fontId="0" fillId="0" borderId="6" xfId="0" applyBorder="1"/>
    <xf numFmtId="0" fontId="0" fillId="0" borderId="3" xfId="0" applyBorder="1"/>
    <xf numFmtId="0" fontId="0" fillId="0" borderId="1" xfId="0" applyBorder="1"/>
    <xf numFmtId="0" fontId="0" fillId="0" borderId="2" xfId="0" applyBorder="1"/>
    <xf numFmtId="0" fontId="46" fillId="0" borderId="8" xfId="0" applyFont="1" applyBorder="1" applyAlignment="1">
      <alignment wrapText="1" readingOrder="1"/>
    </xf>
    <xf numFmtId="0" fontId="45" fillId="0" borderId="8" xfId="0" applyFont="1" applyBorder="1" applyAlignment="1">
      <alignment wrapText="1" readingOrder="1"/>
    </xf>
    <xf numFmtId="0" fontId="45" fillId="0" borderId="9" xfId="0" applyFont="1" applyBorder="1" applyAlignment="1">
      <alignment wrapText="1" readingOrder="1"/>
    </xf>
    <xf numFmtId="0" fontId="0" fillId="12" borderId="0" xfId="0" applyFill="1"/>
    <xf numFmtId="0" fontId="45" fillId="12" borderId="7" xfId="0" applyFont="1" applyFill="1" applyBorder="1" applyAlignment="1">
      <alignment wrapText="1" readingOrder="1"/>
    </xf>
    <xf numFmtId="0" fontId="0" fillId="5" borderId="0" xfId="0" applyFill="1"/>
    <xf numFmtId="0" fontId="13" fillId="10" borderId="10" xfId="0" applyFont="1" applyFill="1" applyBorder="1" applyProtection="1">
      <protection locked="0"/>
    </xf>
    <xf numFmtId="0" fontId="16" fillId="10" borderId="11" xfId="0" applyFont="1" applyFill="1" applyBorder="1" applyAlignment="1" applyProtection="1">
      <alignment horizontal="center" vertical="top" wrapText="1"/>
      <protection locked="0"/>
    </xf>
    <xf numFmtId="0" fontId="16" fillId="11" borderId="11" xfId="0" applyFont="1" applyFill="1" applyBorder="1" applyAlignment="1" applyProtection="1">
      <alignment horizontal="center"/>
      <protection locked="0"/>
    </xf>
    <xf numFmtId="0" fontId="47" fillId="0" borderId="0" xfId="0" applyFont="1"/>
    <xf numFmtId="0" fontId="51" fillId="0" borderId="7" xfId="0" applyFont="1" applyBorder="1" applyAlignment="1">
      <alignment wrapText="1" readingOrder="1"/>
    </xf>
    <xf numFmtId="0" fontId="52" fillId="0" borderId="8" xfId="0" applyFont="1" applyBorder="1" applyAlignment="1">
      <alignment wrapText="1" readingOrder="1"/>
    </xf>
    <xf numFmtId="0" fontId="52" fillId="0" borderId="9" xfId="0" applyFont="1" applyBorder="1" applyAlignment="1">
      <alignment wrapText="1" readingOrder="1"/>
    </xf>
    <xf numFmtId="0" fontId="52" fillId="0" borderId="7" xfId="0" applyFont="1" applyBorder="1" applyAlignment="1">
      <alignment wrapText="1" readingOrder="1"/>
    </xf>
    <xf numFmtId="0" fontId="53" fillId="0" borderId="0" xfId="0" applyFont="1"/>
    <xf numFmtId="0" fontId="54" fillId="0" borderId="7" xfId="0" applyFont="1" applyBorder="1" applyAlignment="1">
      <alignment wrapText="1" readingOrder="1"/>
    </xf>
    <xf numFmtId="0" fontId="54" fillId="0" borderId="8" xfId="0" applyFont="1" applyBorder="1" applyAlignment="1">
      <alignment wrapText="1" readingOrder="1"/>
    </xf>
    <xf numFmtId="0" fontId="54" fillId="0" borderId="9" xfId="0" applyFont="1" applyBorder="1" applyAlignment="1">
      <alignment wrapText="1" readingOrder="1"/>
    </xf>
    <xf numFmtId="0" fontId="51" fillId="0" borderId="8" xfId="0" applyFont="1" applyBorder="1" applyAlignment="1">
      <alignment wrapText="1" readingOrder="1"/>
    </xf>
    <xf numFmtId="0" fontId="55" fillId="0" borderId="0" xfId="0" applyFont="1"/>
    <xf numFmtId="0" fontId="52" fillId="0" borderId="8" xfId="0" applyFont="1" applyBorder="1" applyAlignment="1">
      <alignment horizontal="right" wrapText="1" readingOrder="1"/>
    </xf>
    <xf numFmtId="0" fontId="56" fillId="0" borderId="7" xfId="0" applyFont="1" applyBorder="1" applyAlignment="1">
      <alignment wrapText="1" readingOrder="1"/>
    </xf>
    <xf numFmtId="0" fontId="20" fillId="0" borderId="12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center" vertical="top" wrapText="1"/>
    </xf>
    <xf numFmtId="0" fontId="57" fillId="0" borderId="12" xfId="0" applyFont="1" applyBorder="1"/>
    <xf numFmtId="0" fontId="57" fillId="0" borderId="0" xfId="0" applyFont="1"/>
    <xf numFmtId="164" fontId="57" fillId="0" borderId="12" xfId="0" applyNumberFormat="1" applyFont="1" applyBorder="1"/>
    <xf numFmtId="164" fontId="58" fillId="0" borderId="12" xfId="0" applyNumberFormat="1" applyFont="1" applyBorder="1" applyAlignment="1">
      <alignment horizontal="center"/>
    </xf>
    <xf numFmtId="2" fontId="58" fillId="0" borderId="0" xfId="0" applyNumberFormat="1" applyFont="1" applyAlignment="1">
      <alignment horizontal="center"/>
    </xf>
    <xf numFmtId="0" fontId="46" fillId="0" borderId="0" xfId="0" applyFont="1" applyAlignment="1">
      <alignment horizontal="center"/>
    </xf>
    <xf numFmtId="164" fontId="59" fillId="4" borderId="0" xfId="0" applyNumberFormat="1" applyFont="1" applyFill="1"/>
    <xf numFmtId="164" fontId="45" fillId="0" borderId="0" xfId="0" applyNumberFormat="1" applyFont="1" applyAlignment="1">
      <alignment horizontal="center"/>
    </xf>
    <xf numFmtId="0" fontId="58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164" fontId="60" fillId="4" borderId="0" xfId="0" applyNumberFormat="1" applyFont="1" applyFill="1" applyAlignment="1">
      <alignment horizontal="center"/>
    </xf>
    <xf numFmtId="164" fontId="61" fillId="0" borderId="12" xfId="0" applyNumberFormat="1" applyFont="1" applyBorder="1" applyAlignment="1">
      <alignment horizontal="center"/>
    </xf>
    <xf numFmtId="0" fontId="60" fillId="0" borderId="0" xfId="0" applyFont="1"/>
    <xf numFmtId="0" fontId="12" fillId="0" borderId="0" xfId="0" applyFont="1" applyAlignment="1">
      <alignment horizontal="center" vertical="top" wrapText="1"/>
    </xf>
    <xf numFmtId="164" fontId="59" fillId="0" borderId="0" xfId="0" applyNumberFormat="1" applyFont="1" applyAlignment="1">
      <alignment horizontal="center"/>
    </xf>
    <xf numFmtId="164" fontId="60" fillId="0" borderId="0" xfId="0" applyNumberFormat="1" applyFont="1" applyAlignment="1">
      <alignment horizontal="center"/>
    </xf>
    <xf numFmtId="164" fontId="59" fillId="0" borderId="0" xfId="0" applyNumberFormat="1" applyFont="1"/>
    <xf numFmtId="0" fontId="62" fillId="0" borderId="0" xfId="0" applyFont="1" applyAlignment="1">
      <alignment horizontal="center"/>
    </xf>
    <xf numFmtId="164" fontId="57" fillId="0" borderId="0" xfId="0" applyNumberFormat="1" applyFont="1"/>
    <xf numFmtId="164" fontId="58" fillId="0" borderId="0" xfId="0" applyNumberFormat="1" applyFont="1" applyAlignment="1">
      <alignment horizontal="center"/>
    </xf>
    <xf numFmtId="164" fontId="45" fillId="0" borderId="0" xfId="0" applyNumberFormat="1" applyFont="1" applyAlignment="1">
      <alignment horizontal="left"/>
    </xf>
    <xf numFmtId="164" fontId="62" fillId="0" borderId="0" xfId="0" applyNumberFormat="1" applyFont="1" applyAlignment="1">
      <alignment horizontal="center"/>
    </xf>
    <xf numFmtId="164" fontId="64" fillId="0" borderId="0" xfId="0" applyNumberFormat="1" applyFont="1"/>
    <xf numFmtId="0" fontId="64" fillId="0" borderId="0" xfId="0" applyFont="1"/>
    <xf numFmtId="164" fontId="65" fillId="0" borderId="0" xfId="0" applyNumberFormat="1" applyFont="1"/>
    <xf numFmtId="0" fontId="65" fillId="0" borderId="0" xfId="0" applyFont="1"/>
    <xf numFmtId="0" fontId="66" fillId="0" borderId="0" xfId="0" applyFont="1"/>
    <xf numFmtId="164" fontId="63" fillId="0" borderId="0" xfId="0" applyNumberFormat="1" applyFont="1" applyAlignment="1">
      <alignment vertical="center"/>
    </xf>
    <xf numFmtId="0" fontId="63" fillId="0" borderId="0" xfId="0" applyFont="1" applyAlignment="1">
      <alignment vertical="center"/>
    </xf>
    <xf numFmtId="0" fontId="64" fillId="0" borderId="0" xfId="0" applyFont="1" applyAlignment="1">
      <alignment wrapText="1"/>
    </xf>
    <xf numFmtId="0" fontId="61" fillId="0" borderId="0" xfId="0" applyFont="1"/>
    <xf numFmtId="0" fontId="0" fillId="0" borderId="12" xfId="0" applyBorder="1"/>
    <xf numFmtId="2" fontId="57" fillId="0" borderId="12" xfId="0" applyNumberFormat="1" applyFont="1" applyBorder="1"/>
    <xf numFmtId="2" fontId="58" fillId="0" borderId="12" xfId="0" applyNumberFormat="1" applyFont="1" applyBorder="1" applyAlignment="1">
      <alignment horizontal="center"/>
    </xf>
    <xf numFmtId="2" fontId="61" fillId="0" borderId="12" xfId="0" applyNumberFormat="1" applyFont="1" applyBorder="1" applyAlignment="1">
      <alignment horizontal="center"/>
    </xf>
    <xf numFmtId="0" fontId="68" fillId="0" borderId="0" xfId="0" applyFont="1"/>
    <xf numFmtId="0" fontId="51" fillId="0" borderId="9" xfId="0" applyFont="1" applyBorder="1" applyAlignment="1">
      <alignment wrapText="1" readingOrder="1"/>
    </xf>
    <xf numFmtId="0" fontId="33" fillId="0" borderId="0" xfId="0" applyFont="1" applyAlignment="1">
      <alignment horizontal="center" vertical="center"/>
    </xf>
    <xf numFmtId="0" fontId="19" fillId="4" borderId="0" xfId="0" applyFont="1" applyFill="1" applyAlignment="1">
      <alignment horizontal="center"/>
    </xf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center"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right" wrapTex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0" fillId="0" borderId="0" xfId="0" applyAlignment="1">
      <alignment horizontal="right" wrapText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</cellXfs>
  <cellStyles count="3">
    <cellStyle name="Currency" xfId="1" builtinId="4"/>
    <cellStyle name="Hyperlink" xfId="2" builtinId="8"/>
    <cellStyle name="Normal" xfId="0" builtinId="0"/>
  </cellStyles>
  <dxfs count="12"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protection locked="1" hidden="0"/>
    </dxf>
  </dxfs>
  <tableStyles count="0" defaultTableStyle="TableStyleMedium2" defaultPivotStyle="PivotStyleLight16"/>
  <colors>
    <mruColors>
      <color rgb="FF342C5E"/>
      <color rgb="FF76D1A4"/>
      <color rgb="FF332B5E"/>
      <color rgb="FF641D2E"/>
      <color rgb="FFFF642B"/>
      <color rgb="FFB23F46"/>
      <color rgb="FFCC3300"/>
      <color rgb="FFE2E2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2.xml"/><Relationship Id="rId30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34</xdr:row>
      <xdr:rowOff>116417</xdr:rowOff>
    </xdr:from>
    <xdr:to>
      <xdr:col>1</xdr:col>
      <xdr:colOff>780617</xdr:colOff>
      <xdr:row>37</xdr:row>
      <xdr:rowOff>97291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65313B-B814-4692-A9F3-3984220C3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707842"/>
          <a:ext cx="3466667" cy="6095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31</xdr:row>
      <xdr:rowOff>116417</xdr:rowOff>
    </xdr:from>
    <xdr:to>
      <xdr:col>1</xdr:col>
      <xdr:colOff>780617</xdr:colOff>
      <xdr:row>34</xdr:row>
      <xdr:rowOff>97291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31A9503-924D-42CC-8148-A47953A5E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778750"/>
          <a:ext cx="3468784" cy="61587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CFB6CCDC-5F86-41FF-BD7D-547CF6B65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29</xdr:row>
      <xdr:rowOff>74083</xdr:rowOff>
    </xdr:from>
    <xdr:to>
      <xdr:col>1</xdr:col>
      <xdr:colOff>590117</xdr:colOff>
      <xdr:row>32</xdr:row>
      <xdr:rowOff>54957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3CE5A2-6CF6-4579-9409-76EA68FA2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846608"/>
          <a:ext cx="3466667" cy="60952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E5A8A746-0A7C-43ED-8844-D4788062C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25</xdr:row>
      <xdr:rowOff>74083</xdr:rowOff>
    </xdr:from>
    <xdr:to>
      <xdr:col>1</xdr:col>
      <xdr:colOff>590117</xdr:colOff>
      <xdr:row>28</xdr:row>
      <xdr:rowOff>54956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F5AA19-B9A0-494E-8C04-E03C0708E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846608"/>
          <a:ext cx="3466667" cy="60952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4F87F0F8-A0CC-41CA-BE43-383A03B47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24</xdr:row>
      <xdr:rowOff>74083</xdr:rowOff>
    </xdr:from>
    <xdr:to>
      <xdr:col>1</xdr:col>
      <xdr:colOff>590117</xdr:colOff>
      <xdr:row>27</xdr:row>
      <xdr:rowOff>54958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36F95A-5F58-458E-84C9-BA826E69C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846608"/>
          <a:ext cx="3466667" cy="60952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E5C1EDCA-D472-4182-B029-746489187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26</xdr:row>
      <xdr:rowOff>74083</xdr:rowOff>
    </xdr:from>
    <xdr:to>
      <xdr:col>1</xdr:col>
      <xdr:colOff>590117</xdr:colOff>
      <xdr:row>29</xdr:row>
      <xdr:rowOff>54957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E16E48-C1C9-49D3-B294-6F565F964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846608"/>
          <a:ext cx="3466667" cy="609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30</xdr:row>
      <xdr:rowOff>203200</xdr:rowOff>
    </xdr:from>
    <xdr:to>
      <xdr:col>1</xdr:col>
      <xdr:colOff>643890</xdr:colOff>
      <xdr:row>34</xdr:row>
      <xdr:rowOff>33444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1CF4BF0-8AD7-D3FD-A59B-731D0D0E6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07200"/>
          <a:ext cx="4566708" cy="6731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28</xdr:row>
      <xdr:rowOff>116417</xdr:rowOff>
    </xdr:from>
    <xdr:to>
      <xdr:col>1</xdr:col>
      <xdr:colOff>780617</xdr:colOff>
      <xdr:row>31</xdr:row>
      <xdr:rowOff>97291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B1B23A-BEAB-4822-B0A2-EB00C739C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83917"/>
          <a:ext cx="3593667" cy="539674"/>
        </a:xfrm>
        <a:prstGeom prst="rect">
          <a:avLst/>
        </a:prstGeom>
      </xdr:spPr>
    </xdr:pic>
    <xdr:clientData/>
  </xdr:twoCellAnchor>
  <xdr:oneCellAnchor>
    <xdr:from>
      <xdr:col>0</xdr:col>
      <xdr:colOff>789215</xdr:colOff>
      <xdr:row>3</xdr:row>
      <xdr:rowOff>68035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FEBDE73B-EAB4-4424-BC5D-061FD8D57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10800000">
          <a:off x="789215" y="979714"/>
          <a:ext cx="365983" cy="371983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436460</xdr:colOff>
      <xdr:row>3</xdr:row>
      <xdr:rowOff>28207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20EB846E-002C-4E07-A121-B0E32C4C1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436460" y="769040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20</xdr:row>
      <xdr:rowOff>104775</xdr:rowOff>
    </xdr:from>
    <xdr:to>
      <xdr:col>1</xdr:col>
      <xdr:colOff>275792</xdr:colOff>
      <xdr:row>23</xdr:row>
      <xdr:rowOff>88825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FA15F01-F260-403E-8AEC-DC1417C3B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334000"/>
          <a:ext cx="3466667" cy="6095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912813</xdr:colOff>
      <xdr:row>3</xdr:row>
      <xdr:rowOff>104775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4151320E-3B7C-4375-B333-34527BB0D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912813" y="1009650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24</xdr:row>
      <xdr:rowOff>114300</xdr:rowOff>
    </xdr:from>
    <xdr:to>
      <xdr:col>1</xdr:col>
      <xdr:colOff>590117</xdr:colOff>
      <xdr:row>27</xdr:row>
      <xdr:rowOff>95175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D812942-C891-4188-87AC-D7F99B750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6229350"/>
          <a:ext cx="3466667" cy="6095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82C759CA-77C6-4D28-9AC0-10AB8BF25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23</xdr:row>
      <xdr:rowOff>116416</xdr:rowOff>
    </xdr:from>
    <xdr:to>
      <xdr:col>1</xdr:col>
      <xdr:colOff>590117</xdr:colOff>
      <xdr:row>26</xdr:row>
      <xdr:rowOff>97290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239A495-657E-48D1-BC2F-A665E8863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2083"/>
          <a:ext cx="3468784" cy="61587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367669</xdr:colOff>
      <xdr:row>3</xdr:row>
      <xdr:rowOff>19740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30243AB9-EC22-4000-AF70-38B81923A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67669" y="760573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23</xdr:row>
      <xdr:rowOff>116417</xdr:rowOff>
    </xdr:from>
    <xdr:to>
      <xdr:col>1</xdr:col>
      <xdr:colOff>590117</xdr:colOff>
      <xdr:row>26</xdr:row>
      <xdr:rowOff>97292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0964FE4-158C-4CE0-90CD-12C20EEBD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6021917"/>
          <a:ext cx="3468784" cy="61587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D0A4CB85-2163-49FA-A46E-48CE78CA1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22</xdr:row>
      <xdr:rowOff>95249</xdr:rowOff>
    </xdr:from>
    <xdr:to>
      <xdr:col>1</xdr:col>
      <xdr:colOff>598054</xdr:colOff>
      <xdr:row>25</xdr:row>
      <xdr:rowOff>76123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DF3A364-E569-4872-A9FB-059F16E19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286374"/>
          <a:ext cx="3606367" cy="50474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316869</xdr:colOff>
      <xdr:row>3</xdr:row>
      <xdr:rowOff>83240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D05DCB97-1176-4B65-AEAE-C26C9320D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16869" y="81666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23</xdr:row>
      <xdr:rowOff>84667</xdr:rowOff>
    </xdr:from>
    <xdr:to>
      <xdr:col>1</xdr:col>
      <xdr:colOff>590117</xdr:colOff>
      <xdr:row>26</xdr:row>
      <xdr:rowOff>58486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6F3D1AF-3F3C-4C0E-BC8F-B2ED1E789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78500"/>
          <a:ext cx="3468784" cy="61587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Laurie Wharemate-Keung" id="{E44BB787-BAE2-458C-8288-88DFAEEB9695}" userId="S::WharemateKeungL@moe.govt.nz::463404f7-9722-409c-954b-3aea7b33a331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992762-20C5-4B22-B6A5-27EF3476AAFA}" name="Table4" displayName="Table4" ref="A1:J1048575" totalsRowShown="0" headerRowDxfId="11" dataDxfId="10">
  <autoFilter ref="A1:J1048575" xr:uid="{8B992762-20C5-4B22-B6A5-27EF3476AAFA}"/>
  <tableColumns count="10">
    <tableColumn id="1" xr3:uid="{B3B42275-A339-477A-98D1-8AEBCC3715DF}" name="Meal" dataDxfId="9"/>
    <tableColumn id="2" xr3:uid="{D7C2A361-491F-47C0-9391-972536793DA0}" name="Ingredients" dataDxfId="8"/>
    <tableColumn id="3" xr3:uid="{50132F91-EBF8-4042-BF03-65E4F442ABB5}" name="Total Quantity" dataDxfId="7"/>
    <tableColumn id="4" xr3:uid="{500AB75D-4088-42DF-A627-6F6DACD2BF3D}" name="Unit of Measure" dataDxfId="6"/>
    <tableColumn id="5" xr3:uid="{139FFB2E-0EF4-4321-8987-77A3F0F0D206}" name="Yrs 0-3" dataDxfId="5"/>
    <tableColumn id="6" xr3:uid="{EB712866-E998-4EE6-8866-854A6A5694F7}" name="Yrs 4-8" dataDxfId="4"/>
    <tableColumn id="7" xr3:uid="{DA97FDCB-2D30-4E57-8DBC-09423B6C6491}" name="Yrs 9+" dataDxfId="3"/>
    <tableColumn id="8" xr3:uid="{8343D0CC-3109-472B-A796-863A2F7A0DA2}" name="Unit of Measure2" dataDxfId="2"/>
    <tableColumn id="9" xr3:uid="{DFFF6785-9BE2-4D7F-8091-9F945C5D1513}" name="Component" dataDxfId="1"/>
    <tableColumn id="10" xr3:uid="{865A963B-5936-48EF-82D2-72DBB0D5968E}" name="Conversion" dataDxfId="0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E4BAE16-16D9-4542-9B33-6B7064A2B5BF}" name="Table3" displayName="Table3" ref="A1:D40" totalsRowShown="0">
  <autoFilter ref="A1:D40" xr:uid="{7E4BAE16-16D9-4542-9B33-6B7064A2B5BF}"/>
  <tableColumns count="4">
    <tableColumn id="1" xr3:uid="{DF98B6B7-C58A-4A6A-92DF-A47A67019624}" name="Meal"/>
    <tableColumn id="2" xr3:uid="{B6FD75B5-CE68-4C01-BFDD-F3730EB05119}" name="Yrs 0-3"/>
    <tableColumn id="3" xr3:uid="{51F6CD06-E0B5-4A57-901F-8BE62BC5B0DA}" name="Yrs 4-8"/>
    <tableColumn id="4" xr3:uid="{E8A6CA36-7095-4B96-949C-D7F812B27424}" name="Yrs 9+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20" dT="2025-06-26T22:18:31.46" personId="{E44BB787-BAE2-458C-8288-88DFAEEB9695}" id="{9617EBE0-B667-4316-B213-B037EA5E93CA}">
    <text>Corrected formula to include cell D3</text>
  </threadedComment>
  <threadedComment ref="L21" dT="2025-06-26T22:18:48.07" personId="{E44BB787-BAE2-458C-8288-88DFAEEB9695}" id="{40AFE8A8-176F-4C67-88EF-2BEFEA766B43}">
    <text>Corrected formula to include cell D3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9" dT="2025-06-26T07:52:32.84" personId="{E44BB787-BAE2-458C-8288-88DFAEEB9695}" id="{6651668F-5D38-4638-961D-978CC5A9E7EC}">
    <text>Changed UOM from kg to each. Adjusted quantities and formulas to suit new UOM</text>
  </threadedComment>
  <threadedComment ref="A10" dT="2025-06-27T05:51:14.13" personId="{E44BB787-BAE2-458C-8288-88DFAEEB9695}" id="{126C63AC-219D-459C-8942-933C61B3C4D0}">
    <text>Included alternate total quantity in packs (see E10 &amp; M10)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6" dT="2025-06-26T07:50:04.23" personId="{E44BB787-BAE2-458C-8288-88DFAEEB9695}" id="{CF686F72-172F-485D-8EE9-D8EF31C4628E}">
    <text>Changed units from kg to each &amp; adjusted quantities and formulas to align with new UOM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16" dT="2025-06-26T07:48:21.93" personId="{E44BB787-BAE2-458C-8288-88DFAEEB9695}" id="{A05C04B1-A9B9-4E74-9F0D-85E5A2D1FEC9}">
    <text>Changed recipe quantity from 200g to 250g to account for loss from peeling and trimming ends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A11" dT="2025-06-26T22:47:45.82" personId="{E44BB787-BAE2-458C-8288-88DFAEEB9695}" id="{E90F2725-C067-41FB-97C7-D3C858D15097}">
    <text>Included approx number packs of wraps</text>
  </threadedComment>
  <threadedComment ref="A17" dT="2025-06-26T22:50:10.37" personId="{E44BB787-BAE2-458C-8288-88DFAEEB9695}" id="{A6CA80A5-AA97-45D3-A61D-9BCCBBDC0205}">
    <text xml:space="preserve">Changed UOM from kg to each - updated recipe quantities and formulas, included alternate totally quantity in kg
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A10" dT="2025-06-26T08:00:21.39" personId="{E44BB787-BAE2-458C-8288-88DFAEEB9695}" id="{E5201D01-719A-4237-9460-C8CE55486605}">
    <text>Changed ingredient from whole to diced and updated quantities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A14" dT="2025-06-27T05:40:56.71" personId="{E44BB787-BAE2-458C-8288-88DFAEEB9695}" id="{52DC1A0C-CCA7-4B39-888A-CFFC1440D999}">
    <text xml:space="preserve">Changed UOM from kg to each. Adjusted quantities and formulas to suit new UOM
</text>
  </threadedComment>
  <threadedComment ref="A17" dT="2025-06-27T05:40:11.48" personId="{E44BB787-BAE2-458C-8288-88DFAEEB9695}" id="{11166542-12C7-4340-B9FB-9507CCA3089A}">
    <text>Changed UOM from kg to each - updated recipe quantities and formulas, included alternate total quantity in kg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A18" dT="2025-06-27T02:18:55.87" personId="{E44BB787-BAE2-458C-8288-88DFAEEB9695}" id="{2A6A109F-B4C3-4DFB-A701-3FDB6CAADA9D}">
    <text>Changed UOM to each - updated recipe quantity and formulas, included alternate total quantity in kg</text>
  </threadedComment>
  <threadedComment ref="A19" dT="2025-06-27T02:19:55.93" personId="{E44BB787-BAE2-458C-8288-88DFAEEB9695}" id="{14768336-86DE-43C1-BAE6-3D6A9608A0BA}">
    <text>Changed UOM to each - updated recipe quantity and formulas, included alternate total quantity in packs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4.xml"/><Relationship Id="rId4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microsoft.com/office/2017/10/relationships/threadedComment" Target="../threadedComments/threadedComment5.xml"/><Relationship Id="rId4" Type="http://schemas.openxmlformats.org/officeDocument/2006/relationships/comments" Target="../comments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5" Type="http://schemas.microsoft.com/office/2017/10/relationships/threadedComment" Target="../threadedComments/threadedComment6.xml"/><Relationship Id="rId4" Type="http://schemas.openxmlformats.org/officeDocument/2006/relationships/comments" Target="../comments6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5" Type="http://schemas.microsoft.com/office/2017/10/relationships/threadedComment" Target="../threadedComments/threadedComment7.xml"/><Relationship Id="rId4" Type="http://schemas.openxmlformats.org/officeDocument/2006/relationships/comments" Target="../comments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5" Type="http://schemas.microsoft.com/office/2017/10/relationships/threadedComment" Target="../threadedComments/threadedComment8.xml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681B4-066E-439B-8911-975D1D60B327}">
  <sheetPr>
    <pageSetUpPr fitToPage="1"/>
  </sheetPr>
  <dimension ref="A1:V41"/>
  <sheetViews>
    <sheetView showGridLines="0" zoomScale="90" zoomScaleNormal="90" workbookViewId="0">
      <pane ySplit="6" topLeftCell="A11" activePane="bottomLeft" state="frozen"/>
      <selection pane="bottomLeft" activeCell="C12" sqref="C12:C29"/>
    </sheetView>
  </sheetViews>
  <sheetFormatPr defaultColWidth="9.140625" defaultRowHeight="16.5"/>
  <cols>
    <col min="1" max="1" width="40.28515625" style="1" bestFit="1" customWidth="1"/>
    <col min="2" max="4" width="13.42578125" style="1" customWidth="1"/>
    <col min="5" max="5" width="26.42578125" style="1" customWidth="1"/>
    <col min="6" max="8" width="9.140625" style="2" hidden="1" customWidth="1"/>
    <col min="9" max="9" width="11.5703125" style="2" hidden="1" customWidth="1"/>
    <col min="10" max="12" width="11.28515625" style="1" hidden="1" customWidth="1"/>
    <col min="13" max="13" width="12.42578125" style="1" hidden="1" customWidth="1"/>
    <col min="14" max="14" width="12.140625" style="1" hidden="1" customWidth="1"/>
    <col min="15" max="15" width="3.7109375" style="1" hidden="1" customWidth="1"/>
    <col min="16" max="16384" width="9.140625" style="1"/>
  </cols>
  <sheetData>
    <row r="1" spans="1:19" ht="18.75">
      <c r="A1" s="26"/>
      <c r="B1" s="26"/>
      <c r="C1" s="26"/>
      <c r="D1" s="26"/>
      <c r="E1" s="2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19" ht="18.75">
      <c r="A2" s="29"/>
      <c r="B2" s="30" t="s">
        <v>0</v>
      </c>
      <c r="C2" s="30" t="s">
        <v>1</v>
      </c>
      <c r="D2" s="30" t="s">
        <v>2</v>
      </c>
      <c r="E2" s="64" t="s">
        <v>3</v>
      </c>
      <c r="F2" s="27"/>
      <c r="G2" s="27"/>
      <c r="H2" s="27"/>
      <c r="I2" s="27"/>
      <c r="J2" s="26"/>
      <c r="K2" s="26"/>
      <c r="L2" s="26"/>
      <c r="M2" s="62"/>
      <c r="N2" s="26"/>
      <c r="O2" s="28"/>
    </row>
    <row r="3" spans="1:19" ht="36.75">
      <c r="A3" s="56" t="s">
        <v>4</v>
      </c>
      <c r="B3" s="31">
        <v>10</v>
      </c>
      <c r="C3" s="31">
        <v>10</v>
      </c>
      <c r="D3" s="31">
        <v>10</v>
      </c>
      <c r="E3" s="65">
        <f>SUM(B3:D3)</f>
        <v>30</v>
      </c>
      <c r="F3" s="27"/>
      <c r="G3" s="27"/>
      <c r="H3" s="27"/>
      <c r="I3" s="27"/>
      <c r="J3" s="26"/>
      <c r="K3" s="26"/>
      <c r="L3" s="26"/>
      <c r="M3" s="62"/>
      <c r="N3" s="26"/>
      <c r="O3" s="28"/>
      <c r="S3" s="39"/>
    </row>
    <row r="4" spans="1:19">
      <c r="A4" s="17"/>
      <c r="B4" s="17"/>
      <c r="C4" s="17"/>
      <c r="D4" s="17"/>
      <c r="E4" s="17"/>
      <c r="F4" s="17"/>
      <c r="G4" s="17"/>
      <c r="H4" s="17"/>
      <c r="I4" s="17"/>
      <c r="J4" s="16"/>
      <c r="K4" s="16"/>
      <c r="L4" s="16"/>
      <c r="M4" s="15"/>
      <c r="N4" s="14"/>
    </row>
    <row r="5" spans="1:19" ht="16.5" customHeight="1">
      <c r="A5" s="189" t="s">
        <v>5</v>
      </c>
      <c r="B5" s="189"/>
      <c r="C5" s="189"/>
      <c r="D5" s="189"/>
      <c r="E5" s="189"/>
      <c r="F5" s="63"/>
      <c r="G5" s="63"/>
      <c r="H5" s="63"/>
      <c r="I5" s="63"/>
      <c r="J5" s="63"/>
      <c r="K5" s="63"/>
      <c r="L5" s="63"/>
      <c r="M5" s="63"/>
      <c r="N5" s="63"/>
    </row>
    <row r="6" spans="1:19" ht="16.5" customHeight="1">
      <c r="A6" s="189"/>
      <c r="B6" s="189"/>
      <c r="C6" s="189"/>
      <c r="D6" s="189"/>
      <c r="E6" s="189"/>
      <c r="F6" s="63"/>
      <c r="G6" s="63"/>
      <c r="H6" s="63"/>
      <c r="I6" s="63"/>
      <c r="J6" s="63"/>
      <c r="K6" s="63"/>
      <c r="L6" s="63"/>
      <c r="M6" s="63"/>
      <c r="N6" s="63"/>
    </row>
    <row r="7" spans="1:19" ht="8.25" customHeight="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</row>
    <row r="8" spans="1:19">
      <c r="A8" s="20" t="s">
        <v>6</v>
      </c>
      <c r="B8" s="20"/>
      <c r="C8" s="20"/>
      <c r="D8" s="20"/>
      <c r="E8" s="20"/>
      <c r="F8" s="190" t="s">
        <v>7</v>
      </c>
      <c r="G8" s="190"/>
      <c r="H8" s="190"/>
      <c r="I8" s="190"/>
      <c r="J8" s="193" t="s">
        <v>8</v>
      </c>
      <c r="K8" s="193"/>
      <c r="L8" s="193"/>
      <c r="M8" s="25"/>
      <c r="N8" s="25"/>
    </row>
    <row r="9" spans="1:19" ht="8.25" customHeight="1">
      <c r="A9" s="12"/>
      <c r="B9" s="12"/>
      <c r="C9" s="12"/>
      <c r="D9" s="12"/>
      <c r="E9" s="12"/>
      <c r="F9" s="48"/>
      <c r="G9" s="48"/>
      <c r="H9" s="48"/>
      <c r="I9" s="48"/>
      <c r="J9" s="12"/>
      <c r="K9" s="12"/>
      <c r="L9" s="12"/>
      <c r="M9" s="12"/>
    </row>
    <row r="10" spans="1:19" ht="28.5">
      <c r="B10" s="24" t="s">
        <v>9</v>
      </c>
      <c r="C10" s="24" t="s">
        <v>10</v>
      </c>
      <c r="D10" s="24"/>
      <c r="E10" s="24"/>
      <c r="F10" s="49" t="s">
        <v>0</v>
      </c>
      <c r="G10" s="49" t="s">
        <v>1</v>
      </c>
      <c r="H10" s="49" t="s">
        <v>2</v>
      </c>
      <c r="I10" s="50" t="s">
        <v>10</v>
      </c>
      <c r="J10" s="24" t="s">
        <v>0</v>
      </c>
      <c r="K10" s="24" t="s">
        <v>1</v>
      </c>
      <c r="L10" s="24" t="s">
        <v>2</v>
      </c>
    </row>
    <row r="11" spans="1:19">
      <c r="A11" s="22"/>
      <c r="B11" s="7"/>
      <c r="C11" s="9"/>
      <c r="D11" s="9"/>
      <c r="E11" s="9"/>
      <c r="F11" s="51"/>
      <c r="G11" s="52"/>
      <c r="H11" s="52"/>
      <c r="I11" s="53"/>
      <c r="J11" s="8"/>
      <c r="K11" s="8"/>
      <c r="L11" s="8"/>
    </row>
    <row r="12" spans="1:19">
      <c r="B12" s="10">
        <f t="shared" ref="B12:B24" si="0">SUM(J12:L12)</f>
        <v>0</v>
      </c>
      <c r="C12" s="9" t="s">
        <v>11</v>
      </c>
      <c r="D12" s="9"/>
      <c r="E12" s="9"/>
      <c r="F12" s="51"/>
      <c r="G12" s="52"/>
      <c r="H12" s="52"/>
      <c r="I12" s="53" t="s">
        <v>11</v>
      </c>
      <c r="J12" s="8">
        <f>(F12/10)*B$3</f>
        <v>0</v>
      </c>
      <c r="K12" s="8">
        <f>(G12/10)*C$3</f>
        <v>0</v>
      </c>
      <c r="L12" s="8">
        <f>(H12/10)*D$3</f>
        <v>0</v>
      </c>
    </row>
    <row r="13" spans="1:19">
      <c r="B13" s="7">
        <f t="shared" si="0"/>
        <v>0</v>
      </c>
      <c r="C13" s="6" t="s">
        <v>12</v>
      </c>
      <c r="D13" s="6"/>
      <c r="E13" s="6"/>
      <c r="F13" s="51"/>
      <c r="G13" s="52"/>
      <c r="H13" s="52"/>
      <c r="I13" s="53" t="s">
        <v>13</v>
      </c>
      <c r="J13" s="8">
        <f t="shared" ref="J13:L16" si="1">((F13/10)*B$3)/1000</f>
        <v>0</v>
      </c>
      <c r="K13" s="8">
        <f t="shared" si="1"/>
        <v>0</v>
      </c>
      <c r="L13" s="8">
        <f t="shared" si="1"/>
        <v>0</v>
      </c>
    </row>
    <row r="14" spans="1:19">
      <c r="B14" s="7">
        <f t="shared" si="0"/>
        <v>0</v>
      </c>
      <c r="C14" s="6" t="s">
        <v>12</v>
      </c>
      <c r="D14" s="6"/>
      <c r="E14" s="6"/>
      <c r="F14" s="51"/>
      <c r="G14" s="52"/>
      <c r="H14" s="52"/>
      <c r="I14" s="53" t="s">
        <v>13</v>
      </c>
      <c r="J14" s="8">
        <f t="shared" si="1"/>
        <v>0</v>
      </c>
      <c r="K14" s="8">
        <f t="shared" si="1"/>
        <v>0</v>
      </c>
      <c r="L14" s="8">
        <f t="shared" si="1"/>
        <v>0</v>
      </c>
    </row>
    <row r="15" spans="1:19">
      <c r="B15" s="7">
        <f t="shared" si="0"/>
        <v>0</v>
      </c>
      <c r="C15" s="6" t="s">
        <v>12</v>
      </c>
      <c r="D15" s="6"/>
      <c r="E15" s="6"/>
      <c r="F15" s="51"/>
      <c r="G15" s="52"/>
      <c r="H15" s="52"/>
      <c r="I15" s="53" t="s">
        <v>13</v>
      </c>
      <c r="J15" s="8">
        <f t="shared" si="1"/>
        <v>0</v>
      </c>
      <c r="K15" s="8">
        <f t="shared" si="1"/>
        <v>0</v>
      </c>
      <c r="L15" s="8">
        <f t="shared" si="1"/>
        <v>0</v>
      </c>
    </row>
    <row r="16" spans="1:19">
      <c r="B16" s="7">
        <f t="shared" si="0"/>
        <v>0</v>
      </c>
      <c r="C16" s="6" t="s">
        <v>12</v>
      </c>
      <c r="D16" s="6"/>
      <c r="E16" s="6"/>
      <c r="F16" s="51"/>
      <c r="G16" s="52"/>
      <c r="H16" s="52"/>
      <c r="I16" s="53" t="s">
        <v>13</v>
      </c>
      <c r="J16" s="8">
        <f t="shared" si="1"/>
        <v>0</v>
      </c>
      <c r="K16" s="8">
        <f t="shared" si="1"/>
        <v>0</v>
      </c>
      <c r="L16" s="8">
        <f t="shared" si="1"/>
        <v>0</v>
      </c>
      <c r="P16" s="38"/>
    </row>
    <row r="17" spans="1:16">
      <c r="B17" s="10">
        <f t="shared" si="0"/>
        <v>0</v>
      </c>
      <c r="C17" s="6" t="s">
        <v>14</v>
      </c>
      <c r="D17" s="6"/>
      <c r="E17" s="6"/>
      <c r="F17" s="51"/>
      <c r="G17" s="52"/>
      <c r="H17" s="52"/>
      <c r="I17" s="53" t="s">
        <v>13</v>
      </c>
      <c r="J17" s="8">
        <f t="shared" ref="J17:L21" si="2">(F17/10)*B$3</f>
        <v>0</v>
      </c>
      <c r="K17" s="8">
        <f t="shared" si="2"/>
        <v>0</v>
      </c>
      <c r="L17" s="8">
        <f t="shared" si="2"/>
        <v>0</v>
      </c>
      <c r="P17" s="38"/>
    </row>
    <row r="18" spans="1:16">
      <c r="B18" s="10">
        <f t="shared" si="0"/>
        <v>0</v>
      </c>
      <c r="C18" s="6" t="s">
        <v>14</v>
      </c>
      <c r="D18" s="6"/>
      <c r="E18" s="6"/>
      <c r="F18" s="51"/>
      <c r="G18" s="52"/>
      <c r="H18" s="52"/>
      <c r="I18" s="53" t="s">
        <v>13</v>
      </c>
      <c r="J18" s="8">
        <f t="shared" si="2"/>
        <v>0</v>
      </c>
      <c r="K18" s="8">
        <f t="shared" si="2"/>
        <v>0</v>
      </c>
      <c r="L18" s="8">
        <f t="shared" si="2"/>
        <v>0</v>
      </c>
      <c r="P18" s="38"/>
    </row>
    <row r="19" spans="1:16">
      <c r="B19" s="10">
        <f t="shared" si="0"/>
        <v>0</v>
      </c>
      <c r="C19" s="6" t="s">
        <v>14</v>
      </c>
      <c r="D19" s="6"/>
      <c r="E19" s="6"/>
      <c r="F19" s="51"/>
      <c r="G19" s="52"/>
      <c r="H19" s="52"/>
      <c r="I19" s="53" t="s">
        <v>13</v>
      </c>
      <c r="J19" s="8">
        <f t="shared" si="2"/>
        <v>0</v>
      </c>
      <c r="K19" s="8">
        <f t="shared" si="2"/>
        <v>0</v>
      </c>
      <c r="L19" s="8">
        <f t="shared" si="2"/>
        <v>0</v>
      </c>
      <c r="P19" s="38"/>
    </row>
    <row r="20" spans="1:16">
      <c r="B20" s="10">
        <f t="shared" si="0"/>
        <v>0</v>
      </c>
      <c r="C20" s="6" t="s">
        <v>14</v>
      </c>
      <c r="D20" s="6"/>
      <c r="E20" s="6"/>
      <c r="F20" s="51"/>
      <c r="G20" s="52"/>
      <c r="H20" s="52"/>
      <c r="I20" s="52" t="s">
        <v>13</v>
      </c>
      <c r="J20" s="8">
        <f t="shared" si="2"/>
        <v>0</v>
      </c>
      <c r="K20" s="8">
        <f t="shared" si="2"/>
        <v>0</v>
      </c>
      <c r="L20" s="8">
        <f t="shared" si="2"/>
        <v>0</v>
      </c>
      <c r="P20" s="38"/>
    </row>
    <row r="21" spans="1:16">
      <c r="B21" s="10">
        <f t="shared" si="0"/>
        <v>0</v>
      </c>
      <c r="C21" s="6" t="s">
        <v>14</v>
      </c>
      <c r="D21" s="6"/>
      <c r="E21" s="6"/>
      <c r="F21" s="51"/>
      <c r="G21" s="52"/>
      <c r="H21" s="52"/>
      <c r="I21" s="52" t="s">
        <v>13</v>
      </c>
      <c r="J21" s="8">
        <f t="shared" si="2"/>
        <v>0</v>
      </c>
      <c r="K21" s="8">
        <f t="shared" si="2"/>
        <v>0</v>
      </c>
      <c r="L21" s="8">
        <f t="shared" si="2"/>
        <v>0</v>
      </c>
      <c r="P21" s="38"/>
    </row>
    <row r="22" spans="1:16">
      <c r="B22" s="7">
        <f t="shared" si="0"/>
        <v>0</v>
      </c>
      <c r="C22" s="6" t="s">
        <v>15</v>
      </c>
      <c r="D22" s="6"/>
      <c r="E22" s="6"/>
      <c r="F22" s="51"/>
      <c r="G22" s="52"/>
      <c r="H22" s="52"/>
      <c r="I22" s="52" t="s">
        <v>11</v>
      </c>
      <c r="J22" s="8">
        <f t="shared" ref="J22:L24" si="3">((F22/10)*B$3)/1000</f>
        <v>0</v>
      </c>
      <c r="K22" s="8">
        <f t="shared" si="3"/>
        <v>0</v>
      </c>
      <c r="L22" s="8">
        <f t="shared" si="3"/>
        <v>0</v>
      </c>
    </row>
    <row r="23" spans="1:16">
      <c r="B23" s="7">
        <f t="shared" si="0"/>
        <v>0</v>
      </c>
      <c r="C23" s="6" t="s">
        <v>12</v>
      </c>
      <c r="D23" s="6"/>
      <c r="E23" s="6"/>
      <c r="F23" s="51"/>
      <c r="G23" s="52"/>
      <c r="H23" s="52"/>
      <c r="I23" s="52" t="s">
        <v>13</v>
      </c>
      <c r="J23" s="8">
        <f t="shared" si="3"/>
        <v>0</v>
      </c>
      <c r="K23" s="8">
        <f t="shared" si="3"/>
        <v>0</v>
      </c>
      <c r="L23" s="8">
        <f t="shared" si="3"/>
        <v>0</v>
      </c>
    </row>
    <row r="24" spans="1:16">
      <c r="B24" s="7">
        <f t="shared" si="0"/>
        <v>0</v>
      </c>
      <c r="C24" s="6" t="s">
        <v>12</v>
      </c>
      <c r="D24" s="6"/>
      <c r="E24" s="6"/>
      <c r="F24" s="51"/>
      <c r="G24" s="52"/>
      <c r="H24" s="52"/>
      <c r="I24" s="52" t="s">
        <v>13</v>
      </c>
      <c r="J24" s="8">
        <f t="shared" si="3"/>
        <v>0</v>
      </c>
      <c r="K24" s="8">
        <f t="shared" si="3"/>
        <v>0</v>
      </c>
      <c r="L24" s="8">
        <f t="shared" si="3"/>
        <v>0</v>
      </c>
    </row>
    <row r="25" spans="1:16">
      <c r="B25" s="10">
        <f>SUM(J25:L25)</f>
        <v>0</v>
      </c>
      <c r="C25" s="6" t="s">
        <v>14</v>
      </c>
      <c r="D25" s="6"/>
      <c r="E25" s="6"/>
      <c r="F25" s="51"/>
      <c r="G25" s="52"/>
      <c r="H25" s="52"/>
      <c r="I25" s="52" t="s">
        <v>13</v>
      </c>
      <c r="J25" s="36">
        <f t="shared" ref="J25:L27" si="4">(F25/10)*B$3</f>
        <v>0</v>
      </c>
      <c r="K25" s="36">
        <f t="shared" si="4"/>
        <v>0</v>
      </c>
      <c r="L25" s="36">
        <f t="shared" si="4"/>
        <v>0</v>
      </c>
    </row>
    <row r="26" spans="1:16">
      <c r="B26" s="10">
        <f>SUM(J26:L26)</f>
        <v>0</v>
      </c>
      <c r="C26" s="6" t="s">
        <v>14</v>
      </c>
      <c r="D26" s="6"/>
      <c r="E26" s="6"/>
      <c r="F26" s="51"/>
      <c r="G26" s="52"/>
      <c r="H26" s="52"/>
      <c r="I26" s="52" t="s">
        <v>13</v>
      </c>
      <c r="J26" s="36">
        <f t="shared" si="4"/>
        <v>0</v>
      </c>
      <c r="K26" s="36">
        <f t="shared" si="4"/>
        <v>0</v>
      </c>
      <c r="L26" s="36">
        <f t="shared" si="4"/>
        <v>0</v>
      </c>
    </row>
    <row r="27" spans="1:16">
      <c r="B27" s="10">
        <f>SUM(J27:L27)</f>
        <v>0</v>
      </c>
      <c r="C27" s="6" t="s">
        <v>14</v>
      </c>
      <c r="D27" s="6"/>
      <c r="E27" s="6"/>
      <c r="F27" s="51"/>
      <c r="G27" s="52"/>
      <c r="H27" s="52"/>
      <c r="I27" s="52" t="s">
        <v>13</v>
      </c>
      <c r="J27" s="36">
        <f t="shared" si="4"/>
        <v>0</v>
      </c>
      <c r="K27" s="36">
        <f t="shared" si="4"/>
        <v>0</v>
      </c>
      <c r="L27" s="36">
        <f t="shared" si="4"/>
        <v>0</v>
      </c>
    </row>
    <row r="28" spans="1:16">
      <c r="B28" s="7">
        <f>SUM(J28:L28)</f>
        <v>0</v>
      </c>
      <c r="C28" s="6" t="s">
        <v>15</v>
      </c>
      <c r="D28" s="6"/>
      <c r="E28" s="6"/>
      <c r="F28" s="51"/>
      <c r="G28" s="52"/>
      <c r="H28" s="52"/>
      <c r="I28" s="52" t="s">
        <v>11</v>
      </c>
      <c r="J28" s="8">
        <f t="shared" ref="J28:L29" si="5">((F28/10)*B$3)/1000</f>
        <v>0</v>
      </c>
      <c r="K28" s="8">
        <f t="shared" si="5"/>
        <v>0</v>
      </c>
      <c r="L28" s="8">
        <f t="shared" si="5"/>
        <v>0</v>
      </c>
    </row>
    <row r="29" spans="1:16">
      <c r="B29" s="7">
        <f>SUM(J29:L29)</f>
        <v>0</v>
      </c>
      <c r="C29" s="6" t="s">
        <v>12</v>
      </c>
      <c r="D29" s="6"/>
      <c r="E29" s="6"/>
      <c r="F29" s="51"/>
      <c r="G29" s="52"/>
      <c r="H29" s="52"/>
      <c r="I29" s="52" t="s">
        <v>13</v>
      </c>
      <c r="J29" s="8">
        <f t="shared" si="5"/>
        <v>0</v>
      </c>
      <c r="K29" s="8">
        <f t="shared" si="5"/>
        <v>0</v>
      </c>
      <c r="L29" s="8">
        <f t="shared" si="5"/>
        <v>0</v>
      </c>
    </row>
    <row r="30" spans="1:16">
      <c r="F30" s="51"/>
      <c r="G30" s="52"/>
      <c r="H30" s="52"/>
      <c r="I30" s="52"/>
      <c r="J30" s="8"/>
      <c r="K30" s="8"/>
      <c r="L30" s="8"/>
      <c r="M30" s="7"/>
      <c r="N30" s="9"/>
    </row>
    <row r="31" spans="1:16">
      <c r="F31" s="51"/>
      <c r="G31" s="52"/>
      <c r="H31" s="52"/>
      <c r="I31" s="52"/>
      <c r="J31" s="8"/>
      <c r="K31" s="8"/>
      <c r="L31" s="8"/>
      <c r="M31" s="7"/>
      <c r="N31" s="6"/>
    </row>
    <row r="32" spans="1:16">
      <c r="A32" s="23" t="s">
        <v>16</v>
      </c>
      <c r="B32" s="32" t="s">
        <v>17</v>
      </c>
      <c r="C32" s="32" t="s">
        <v>17</v>
      </c>
      <c r="D32" s="32" t="s">
        <v>17</v>
      </c>
      <c r="E32" s="23"/>
      <c r="F32" s="55"/>
      <c r="G32" s="55"/>
      <c r="H32" s="55"/>
      <c r="I32" s="55"/>
      <c r="M32" s="33"/>
      <c r="N32" s="33"/>
    </row>
    <row r="33" spans="1:22">
      <c r="A33" s="23" t="s">
        <v>18</v>
      </c>
      <c r="B33" s="34" t="s">
        <v>17</v>
      </c>
      <c r="C33" s="34" t="s">
        <v>17</v>
      </c>
      <c r="D33" s="34" t="s">
        <v>17</v>
      </c>
      <c r="E33" s="23"/>
      <c r="F33" s="55"/>
      <c r="G33" s="55"/>
      <c r="H33" s="55"/>
      <c r="I33" s="55"/>
      <c r="M33" s="35"/>
      <c r="N33" s="33"/>
    </row>
    <row r="34" spans="1:22">
      <c r="A34" s="191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</row>
    <row r="35" spans="1:22">
      <c r="A35" s="191"/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</row>
    <row r="36" spans="1:22" ht="16.5" customHeight="1">
      <c r="E36" s="192" t="s">
        <v>19</v>
      </c>
      <c r="M36" s="40"/>
      <c r="N36" s="40"/>
      <c r="O36" s="40"/>
    </row>
    <row r="37" spans="1:22">
      <c r="E37" s="192"/>
      <c r="M37" s="40"/>
      <c r="N37" s="40"/>
      <c r="O37" s="40"/>
    </row>
    <row r="41" spans="1:22" s="3" customFormat="1">
      <c r="A41" s="4"/>
      <c r="B41" s="4"/>
      <c r="C41" s="4"/>
      <c r="D41" s="4"/>
      <c r="E41" s="4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</sheetData>
  <sheetProtection formatCells="0" autoFilter="0"/>
  <protectedRanges>
    <protectedRange sqref="B3:D3" name="LunchNumbers_1_1"/>
  </protectedRanges>
  <mergeCells count="5">
    <mergeCell ref="A5:E6"/>
    <mergeCell ref="F8:I8"/>
    <mergeCell ref="A34:N35"/>
    <mergeCell ref="E36:E37"/>
    <mergeCell ref="J8:L8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D05D6-3853-4D57-93D3-2C8453E2DCC0}">
  <sheetPr>
    <pageSetUpPr fitToPage="1"/>
  </sheetPr>
  <dimension ref="A1:T67"/>
  <sheetViews>
    <sheetView showGridLines="0" zoomScale="80" zoomScaleNormal="80" workbookViewId="0">
      <pane ySplit="3" topLeftCell="A4" activePane="bottomLeft" state="frozen"/>
      <selection pane="bottomLeft" activeCell="A2" sqref="A2"/>
      <selection activeCell="A2" sqref="A2"/>
    </sheetView>
  </sheetViews>
  <sheetFormatPr defaultColWidth="9.140625" defaultRowHeight="16.5"/>
  <cols>
    <col min="1" max="1" width="43.140625" style="1" customWidth="1"/>
    <col min="2" max="4" width="13.42578125" style="1" customWidth="1"/>
    <col min="5" max="5" width="21.140625" style="1" customWidth="1"/>
    <col min="6" max="8" width="9.140625" style="2" customWidth="1"/>
    <col min="9" max="9" width="11.5703125" style="2" customWidth="1"/>
    <col min="10" max="12" width="11.28515625" style="1" customWidth="1"/>
    <col min="13" max="13" width="15.42578125" style="1" customWidth="1"/>
    <col min="14" max="14" width="20.28515625" style="1" bestFit="1" customWidth="1"/>
    <col min="15" max="16" width="9.140625" style="1"/>
    <col min="17" max="17" width="9.140625" style="1" customWidth="1"/>
    <col min="18" max="16384" width="9.140625" style="1"/>
  </cols>
  <sheetData>
    <row r="1" spans="1:18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</row>
    <row r="2" spans="1:18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</row>
    <row r="3" spans="1:18" ht="36.75">
      <c r="A3" s="56" t="s">
        <v>4</v>
      </c>
      <c r="B3" s="31">
        <v>10</v>
      </c>
      <c r="C3" s="31">
        <v>10</v>
      </c>
      <c r="D3" s="31">
        <v>10</v>
      </c>
      <c r="E3" s="79">
        <f>SUM(B3+C3+D3)</f>
        <v>30</v>
      </c>
      <c r="F3" s="27"/>
      <c r="G3" s="27"/>
      <c r="H3" s="27"/>
      <c r="I3" s="27"/>
      <c r="J3" s="62"/>
      <c r="K3" s="62"/>
      <c r="L3" s="62"/>
      <c r="M3" s="62"/>
      <c r="R3" s="39"/>
    </row>
    <row r="4" spans="1:18">
      <c r="A4" s="17"/>
      <c r="B4" s="17"/>
      <c r="C4" s="17"/>
      <c r="D4" s="17"/>
      <c r="E4" s="17"/>
      <c r="F4" s="68"/>
      <c r="G4" s="68"/>
      <c r="H4" s="68"/>
      <c r="I4" s="68"/>
      <c r="J4" s="16"/>
      <c r="K4" s="16"/>
      <c r="L4" s="16"/>
      <c r="M4" s="15"/>
    </row>
    <row r="5" spans="1:18" ht="19.5">
      <c r="A5" s="194" t="s">
        <v>235</v>
      </c>
      <c r="B5" s="197"/>
      <c r="C5" s="197"/>
      <c r="D5" s="197"/>
      <c r="E5" s="197"/>
      <c r="F5" s="61"/>
      <c r="G5" s="61"/>
      <c r="H5" s="61"/>
      <c r="I5" s="61"/>
      <c r="J5" s="61"/>
      <c r="K5" s="61"/>
      <c r="L5" s="61"/>
      <c r="M5" s="61"/>
    </row>
    <row r="6" spans="1:18" s="89" customFormat="1" ht="16.350000000000001" customHeight="1">
      <c r="A6" s="88"/>
      <c r="B6" s="88"/>
      <c r="C6" s="88"/>
      <c r="D6" s="88"/>
      <c r="E6" s="88"/>
      <c r="F6" s="200" t="s">
        <v>7</v>
      </c>
      <c r="G6" s="200"/>
      <c r="H6" s="200"/>
      <c r="I6" s="200"/>
      <c r="J6" s="203" t="s">
        <v>8</v>
      </c>
      <c r="K6" s="203"/>
      <c r="L6" s="203"/>
      <c r="M6" s="203"/>
    </row>
    <row r="7" spans="1:18" ht="42.7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24" t="s">
        <v>236</v>
      </c>
    </row>
    <row r="8" spans="1:18">
      <c r="A8" s="22"/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8">
      <c r="A9" s="80" t="s">
        <v>68</v>
      </c>
      <c r="B9" s="81">
        <f t="shared" ref="B9:B15" si="0">SUM(J9:L9)</f>
        <v>1</v>
      </c>
      <c r="C9" s="82" t="s">
        <v>69</v>
      </c>
      <c r="F9" s="51">
        <v>0.2</v>
      </c>
      <c r="G9" s="52">
        <v>0.4</v>
      </c>
      <c r="H9" s="52">
        <v>0.4</v>
      </c>
      <c r="I9" s="53" t="s">
        <v>43</v>
      </c>
      <c r="J9" s="8">
        <f t="shared" ref="J9:L10" si="1">((F9/10)*B$3)</f>
        <v>0.2</v>
      </c>
      <c r="K9" s="8">
        <f t="shared" si="1"/>
        <v>0.4</v>
      </c>
      <c r="L9" s="8">
        <f t="shared" si="1"/>
        <v>0.4</v>
      </c>
    </row>
    <row r="10" spans="1:18">
      <c r="A10" s="80" t="s">
        <v>70</v>
      </c>
      <c r="B10" s="37">
        <f t="shared" si="0"/>
        <v>25</v>
      </c>
      <c r="C10" s="6" t="s">
        <v>71</v>
      </c>
      <c r="E10" s="80" t="str">
        <f>"Approx "&amp;M10&amp;" Packs*"</f>
        <v>Approx 3 Packs*</v>
      </c>
      <c r="F10" s="58">
        <f>0.5*10</f>
        <v>5</v>
      </c>
      <c r="G10" s="59">
        <v>10</v>
      </c>
      <c r="H10" s="59">
        <v>10</v>
      </c>
      <c r="I10" s="53" t="s">
        <v>104</v>
      </c>
      <c r="J10" s="36">
        <f t="shared" si="1"/>
        <v>5</v>
      </c>
      <c r="K10" s="36">
        <f t="shared" si="1"/>
        <v>10</v>
      </c>
      <c r="L10" s="36">
        <f t="shared" si="1"/>
        <v>10</v>
      </c>
      <c r="M10" s="5">
        <f>ROUNDUP(+B10/12,0)</f>
        <v>3</v>
      </c>
      <c r="O10" s="42"/>
      <c r="Q10" s="41"/>
    </row>
    <row r="11" spans="1:18">
      <c r="A11" s="1" t="s">
        <v>73</v>
      </c>
      <c r="B11" s="7">
        <f t="shared" si="0"/>
        <v>0.25</v>
      </c>
      <c r="C11" s="6" t="s">
        <v>12</v>
      </c>
      <c r="F11" s="51">
        <v>50</v>
      </c>
      <c r="G11" s="52">
        <v>100</v>
      </c>
      <c r="H11" s="52">
        <v>100</v>
      </c>
      <c r="I11" s="53" t="s">
        <v>13</v>
      </c>
      <c r="J11" s="8">
        <f t="shared" ref="J11:L15" si="2">((F11/10)*B$3)/1000</f>
        <v>0.05</v>
      </c>
      <c r="K11" s="8">
        <f t="shared" si="2"/>
        <v>0.1</v>
      </c>
      <c r="L11" s="8">
        <f t="shared" si="2"/>
        <v>0.1</v>
      </c>
    </row>
    <row r="12" spans="1:18">
      <c r="A12" s="1" t="s">
        <v>74</v>
      </c>
      <c r="B12" s="7">
        <f t="shared" si="0"/>
        <v>0.5</v>
      </c>
      <c r="C12" s="6" t="s">
        <v>12</v>
      </c>
      <c r="F12" s="51">
        <v>100</v>
      </c>
      <c r="G12" s="52">
        <v>200</v>
      </c>
      <c r="H12" s="52">
        <v>200</v>
      </c>
      <c r="I12" s="53" t="s">
        <v>13</v>
      </c>
      <c r="J12" s="8">
        <f t="shared" si="2"/>
        <v>0.1</v>
      </c>
      <c r="K12" s="8">
        <f t="shared" si="2"/>
        <v>0.2</v>
      </c>
      <c r="L12" s="8">
        <f t="shared" si="2"/>
        <v>0.2</v>
      </c>
    </row>
    <row r="13" spans="1:18">
      <c r="A13" s="1" t="s">
        <v>75</v>
      </c>
      <c r="B13" s="7">
        <f t="shared" si="0"/>
        <v>0.5</v>
      </c>
      <c r="C13" s="6" t="s">
        <v>12</v>
      </c>
      <c r="F13" s="51">
        <v>100</v>
      </c>
      <c r="G13" s="52">
        <v>200</v>
      </c>
      <c r="H13" s="52">
        <v>200</v>
      </c>
      <c r="I13" s="53" t="s">
        <v>13</v>
      </c>
      <c r="J13" s="8">
        <f t="shared" si="2"/>
        <v>0.1</v>
      </c>
      <c r="K13" s="8">
        <f t="shared" si="2"/>
        <v>0.2</v>
      </c>
      <c r="L13" s="8">
        <f t="shared" si="2"/>
        <v>0.2</v>
      </c>
    </row>
    <row r="14" spans="1:18">
      <c r="A14" s="1" t="s">
        <v>76</v>
      </c>
      <c r="B14" s="7">
        <f t="shared" si="0"/>
        <v>1.25</v>
      </c>
      <c r="C14" s="6" t="s">
        <v>12</v>
      </c>
      <c r="F14" s="51">
        <v>250</v>
      </c>
      <c r="G14" s="52">
        <v>500</v>
      </c>
      <c r="H14" s="52">
        <v>500</v>
      </c>
      <c r="I14" s="53" t="s">
        <v>13</v>
      </c>
      <c r="J14" s="8">
        <f t="shared" si="2"/>
        <v>0.25</v>
      </c>
      <c r="K14" s="8">
        <f t="shared" si="2"/>
        <v>0.5</v>
      </c>
      <c r="L14" s="8">
        <f t="shared" si="2"/>
        <v>0.5</v>
      </c>
    </row>
    <row r="15" spans="1:18">
      <c r="A15" s="1" t="s">
        <v>66</v>
      </c>
      <c r="B15" s="7">
        <f t="shared" si="0"/>
        <v>0.5</v>
      </c>
      <c r="C15" s="6" t="s">
        <v>12</v>
      </c>
      <c r="F15" s="51">
        <v>100</v>
      </c>
      <c r="G15" s="52">
        <v>200</v>
      </c>
      <c r="H15" s="52">
        <v>200</v>
      </c>
      <c r="I15" s="53" t="s">
        <v>13</v>
      </c>
      <c r="J15" s="8">
        <f t="shared" si="2"/>
        <v>0.1</v>
      </c>
      <c r="K15" s="8">
        <f t="shared" si="2"/>
        <v>0.2</v>
      </c>
      <c r="L15" s="8">
        <f t="shared" si="2"/>
        <v>0.2</v>
      </c>
    </row>
    <row r="16" spans="1:18">
      <c r="A16" s="22" t="s">
        <v>79</v>
      </c>
      <c r="B16" s="7"/>
      <c r="C16" s="6"/>
      <c r="D16" s="22"/>
      <c r="E16" s="22"/>
      <c r="F16" s="51"/>
      <c r="G16" s="52"/>
      <c r="H16" s="52"/>
      <c r="I16" s="53"/>
      <c r="J16" s="8"/>
      <c r="K16" s="8"/>
      <c r="L16" s="8"/>
    </row>
    <row r="17" spans="1:20">
      <c r="A17" s="1" t="s">
        <v>77</v>
      </c>
      <c r="B17" s="37">
        <f>SUM(J17:L17)</f>
        <v>30</v>
      </c>
      <c r="C17" s="6" t="s">
        <v>78</v>
      </c>
      <c r="F17" s="59">
        <v>10</v>
      </c>
      <c r="G17" s="59">
        <v>10</v>
      </c>
      <c r="H17" s="59">
        <v>10</v>
      </c>
      <c r="I17" s="53" t="s">
        <v>43</v>
      </c>
      <c r="J17" s="36">
        <f>((F17/10)*B$3)</f>
        <v>10</v>
      </c>
      <c r="K17" s="36">
        <f>((G17/10)*C$3)</f>
        <v>10</v>
      </c>
      <c r="L17" s="36">
        <f>((H17/10)*D$3)</f>
        <v>10</v>
      </c>
    </row>
    <row r="18" spans="1:20">
      <c r="A18" s="1" t="s">
        <v>80</v>
      </c>
      <c r="B18" s="10">
        <f>SUM(J18:L18)</f>
        <v>200</v>
      </c>
      <c r="C18" s="6" t="s">
        <v>14</v>
      </c>
      <c r="F18" s="51">
        <v>0</v>
      </c>
      <c r="G18" s="52">
        <v>0</v>
      </c>
      <c r="H18" s="52">
        <v>200</v>
      </c>
      <c r="I18" s="53" t="s">
        <v>13</v>
      </c>
      <c r="J18" s="11"/>
      <c r="K18" s="11"/>
      <c r="L18" s="11">
        <f>(H18/10)*D$3</f>
        <v>200</v>
      </c>
    </row>
    <row r="19" spans="1:20">
      <c r="F19" s="51"/>
      <c r="G19" s="52"/>
      <c r="H19" s="52"/>
      <c r="I19" s="52"/>
      <c r="J19" s="8"/>
      <c r="K19" s="8"/>
      <c r="L19" s="8"/>
      <c r="M19" s="7"/>
    </row>
    <row r="20" spans="1:20">
      <c r="A20" s="87" t="s">
        <v>237</v>
      </c>
      <c r="B20" s="40"/>
      <c r="C20" s="40"/>
      <c r="D20" s="40"/>
      <c r="E20" s="40"/>
      <c r="F20" s="51"/>
      <c r="G20" s="52"/>
      <c r="H20" s="52"/>
      <c r="I20" s="52"/>
      <c r="J20" s="8"/>
      <c r="K20" s="8"/>
      <c r="L20" s="8"/>
      <c r="M20" s="7"/>
    </row>
    <row r="21" spans="1:20">
      <c r="A21" s="40"/>
      <c r="B21" s="40"/>
      <c r="C21" s="40"/>
      <c r="D21" s="40"/>
      <c r="E21" s="40"/>
      <c r="F21" s="51"/>
      <c r="G21" s="52"/>
      <c r="H21" s="52"/>
      <c r="I21" s="52"/>
      <c r="J21" s="8"/>
      <c r="K21" s="8"/>
      <c r="L21" s="8"/>
      <c r="M21" s="7"/>
    </row>
    <row r="22" spans="1:20">
      <c r="A22" s="23" t="s">
        <v>228</v>
      </c>
      <c r="B22" s="32">
        <v>200</v>
      </c>
      <c r="C22" s="32">
        <v>300</v>
      </c>
      <c r="D22" s="32">
        <v>320</v>
      </c>
      <c r="E22" s="23"/>
      <c r="F22" s="54"/>
      <c r="G22" s="54"/>
      <c r="H22" s="54"/>
      <c r="I22" s="54"/>
    </row>
    <row r="23" spans="1:20">
      <c r="A23" s="199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</row>
    <row r="24" spans="1:20">
      <c r="A24" s="199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</row>
    <row r="25" spans="1:20" ht="14.65" customHeight="1">
      <c r="D25" s="196" t="s">
        <v>238</v>
      </c>
      <c r="E25" s="196"/>
      <c r="F25" s="68"/>
      <c r="G25" s="68"/>
      <c r="H25" s="68"/>
      <c r="I25" s="68"/>
    </row>
    <row r="26" spans="1:20" ht="16.5" customHeight="1">
      <c r="D26" s="196"/>
      <c r="E26" s="196"/>
      <c r="F26" s="68"/>
      <c r="G26" s="68"/>
      <c r="H26" s="68"/>
      <c r="I26" s="68"/>
    </row>
    <row r="27" spans="1:20">
      <c r="F27" s="68"/>
      <c r="G27" s="68"/>
      <c r="H27" s="68"/>
      <c r="I27" s="68"/>
    </row>
    <row r="28" spans="1:20">
      <c r="F28" s="68"/>
      <c r="G28" s="68"/>
      <c r="H28" s="68"/>
      <c r="I28" s="68"/>
    </row>
    <row r="29" spans="1:20">
      <c r="F29" s="68"/>
      <c r="G29" s="68"/>
      <c r="H29" s="68"/>
      <c r="I29" s="68"/>
    </row>
    <row r="30" spans="1:20" s="3" customFormat="1">
      <c r="A30" s="4"/>
      <c r="B30" s="4"/>
      <c r="C30" s="4"/>
      <c r="D30" s="4"/>
      <c r="E30" s="4"/>
      <c r="F30" s="68"/>
      <c r="G30" s="68"/>
      <c r="H30" s="68"/>
      <c r="I30" s="68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>
      <c r="F31" s="68"/>
      <c r="G31" s="68"/>
      <c r="H31" s="68"/>
      <c r="I31" s="68"/>
    </row>
    <row r="32" spans="1:20">
      <c r="F32" s="68"/>
      <c r="G32" s="68"/>
      <c r="H32" s="68"/>
      <c r="I32" s="68"/>
    </row>
    <row r="33" spans="6:9">
      <c r="F33" s="68"/>
      <c r="G33" s="68"/>
      <c r="H33" s="68"/>
      <c r="I33" s="68"/>
    </row>
    <row r="34" spans="6:9">
      <c r="F34" s="68"/>
      <c r="G34" s="68"/>
      <c r="H34" s="68"/>
      <c r="I34" s="68"/>
    </row>
    <row r="35" spans="6:9">
      <c r="F35" s="68"/>
      <c r="G35" s="68"/>
      <c r="H35" s="68"/>
      <c r="I35" s="68"/>
    </row>
    <row r="36" spans="6:9">
      <c r="F36" s="68"/>
      <c r="G36" s="68"/>
      <c r="H36" s="68"/>
      <c r="I36" s="68"/>
    </row>
    <row r="37" spans="6:9">
      <c r="F37" s="68"/>
      <c r="G37" s="68"/>
      <c r="H37" s="68"/>
      <c r="I37" s="68"/>
    </row>
    <row r="38" spans="6:9">
      <c r="F38" s="68"/>
      <c r="G38" s="68"/>
      <c r="H38" s="68"/>
      <c r="I38" s="68"/>
    </row>
    <row r="39" spans="6:9">
      <c r="F39" s="68"/>
      <c r="G39" s="68"/>
      <c r="H39" s="68"/>
      <c r="I39" s="68"/>
    </row>
    <row r="40" spans="6:9">
      <c r="F40" s="68"/>
      <c r="G40" s="68"/>
      <c r="H40" s="68"/>
      <c r="I40" s="68"/>
    </row>
    <row r="41" spans="6:9">
      <c r="F41" s="68"/>
      <c r="G41" s="68"/>
      <c r="H41" s="68"/>
      <c r="I41" s="68"/>
    </row>
    <row r="42" spans="6:9">
      <c r="F42" s="68"/>
      <c r="G42" s="68"/>
      <c r="H42" s="68"/>
      <c r="I42" s="68"/>
    </row>
    <row r="43" spans="6:9">
      <c r="F43" s="68"/>
      <c r="G43" s="68"/>
      <c r="H43" s="68"/>
      <c r="I43" s="68"/>
    </row>
    <row r="44" spans="6:9">
      <c r="F44" s="68"/>
      <c r="G44" s="68"/>
      <c r="H44" s="68"/>
      <c r="I44" s="68"/>
    </row>
    <row r="45" spans="6:9">
      <c r="F45" s="68"/>
      <c r="G45" s="68"/>
      <c r="H45" s="68"/>
      <c r="I45" s="68"/>
    </row>
    <row r="46" spans="6:9">
      <c r="F46" s="68"/>
      <c r="G46" s="68"/>
      <c r="H46" s="68"/>
      <c r="I46" s="68"/>
    </row>
    <row r="47" spans="6:9">
      <c r="F47" s="68"/>
      <c r="G47" s="68"/>
      <c r="H47" s="68"/>
      <c r="I47" s="68"/>
    </row>
    <row r="48" spans="6:9">
      <c r="F48" s="68"/>
      <c r="G48" s="68"/>
      <c r="H48" s="68"/>
      <c r="I48" s="68"/>
    </row>
    <row r="49" spans="6:9">
      <c r="F49" s="68"/>
      <c r="G49" s="68"/>
      <c r="H49" s="68"/>
      <c r="I49" s="68"/>
    </row>
    <row r="50" spans="6:9">
      <c r="F50" s="68"/>
      <c r="G50" s="68"/>
      <c r="H50" s="68"/>
      <c r="I50" s="68"/>
    </row>
    <row r="51" spans="6:9">
      <c r="F51" s="68"/>
      <c r="G51" s="68"/>
      <c r="H51" s="68"/>
      <c r="I51" s="68"/>
    </row>
    <row r="52" spans="6:9">
      <c r="F52" s="68"/>
      <c r="G52" s="68"/>
      <c r="H52" s="68"/>
      <c r="I52" s="68"/>
    </row>
    <row r="53" spans="6:9">
      <c r="F53" s="68"/>
      <c r="G53" s="68"/>
      <c r="H53" s="68"/>
      <c r="I53" s="68"/>
    </row>
    <row r="54" spans="6:9">
      <c r="F54" s="68"/>
      <c r="G54" s="68"/>
      <c r="H54" s="68"/>
      <c r="I54" s="68"/>
    </row>
    <row r="55" spans="6:9">
      <c r="F55" s="68"/>
      <c r="G55" s="68"/>
      <c r="H55" s="68"/>
      <c r="I55" s="68"/>
    </row>
    <row r="56" spans="6:9">
      <c r="F56" s="68"/>
      <c r="G56" s="68"/>
      <c r="H56" s="68"/>
      <c r="I56" s="68"/>
    </row>
    <row r="57" spans="6:9">
      <c r="F57" s="68"/>
      <c r="G57" s="68"/>
      <c r="H57" s="68"/>
      <c r="I57" s="68"/>
    </row>
    <row r="58" spans="6:9">
      <c r="F58" s="68"/>
      <c r="G58" s="68"/>
      <c r="H58" s="68"/>
      <c r="I58" s="68"/>
    </row>
    <row r="59" spans="6:9">
      <c r="F59" s="68"/>
      <c r="G59" s="68"/>
      <c r="H59" s="68"/>
      <c r="I59" s="68"/>
    </row>
    <row r="60" spans="6:9">
      <c r="F60" s="68"/>
      <c r="G60" s="68"/>
      <c r="H60" s="68"/>
      <c r="I60" s="68"/>
    </row>
    <row r="61" spans="6:9">
      <c r="F61" s="68"/>
      <c r="G61" s="68"/>
      <c r="H61" s="68"/>
      <c r="I61" s="68"/>
    </row>
    <row r="62" spans="6:9">
      <c r="F62" s="68"/>
      <c r="G62" s="68"/>
      <c r="H62" s="68"/>
      <c r="I62" s="68"/>
    </row>
    <row r="63" spans="6:9">
      <c r="F63" s="68"/>
      <c r="G63" s="68"/>
      <c r="H63" s="68"/>
      <c r="I63" s="68"/>
    </row>
    <row r="64" spans="6:9">
      <c r="F64" s="68"/>
      <c r="G64" s="68"/>
      <c r="H64" s="68"/>
      <c r="I64" s="68"/>
    </row>
    <row r="65" spans="6:9">
      <c r="F65" s="68"/>
      <c r="G65" s="68"/>
      <c r="H65" s="68"/>
      <c r="I65" s="68"/>
    </row>
    <row r="66" spans="6:9">
      <c r="F66" s="68"/>
      <c r="G66" s="68"/>
      <c r="H66" s="68"/>
      <c r="I66" s="68"/>
    </row>
    <row r="67" spans="6:9">
      <c r="F67" s="68"/>
      <c r="G67" s="68"/>
      <c r="H67" s="68"/>
      <c r="I67" s="68"/>
    </row>
  </sheetData>
  <sheetProtection formatCells="0" autoFilter="0"/>
  <protectedRanges>
    <protectedRange sqref="B3:D3" name="LunchNumbers"/>
  </protectedRanges>
  <mergeCells count="5">
    <mergeCell ref="F6:I6"/>
    <mergeCell ref="J6:M6"/>
    <mergeCell ref="A23:M24"/>
    <mergeCell ref="A5:E5"/>
    <mergeCell ref="D25:E26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0:L10" formula="1"/>
  </ignoredError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D826A-FCD6-4A89-9EB9-4E1D0DC0E167}">
  <sheetPr>
    <pageSetUpPr fitToPage="1"/>
  </sheetPr>
  <dimension ref="A1:V205"/>
  <sheetViews>
    <sheetView showGridLines="0" zoomScale="80" zoomScaleNormal="80" workbookViewId="0">
      <pane ySplit="3" topLeftCell="A4" activePane="bottomLeft" state="frozen"/>
      <selection pane="bottomLeft" activeCell="A2" sqref="A2"/>
      <selection activeCell="A2" sqref="A2"/>
    </sheetView>
  </sheetViews>
  <sheetFormatPr defaultColWidth="9.140625" defaultRowHeight="16.5"/>
  <cols>
    <col min="1" max="1" width="43.140625" style="1" customWidth="1"/>
    <col min="2" max="4" width="12.5703125" style="1" customWidth="1"/>
    <col min="5" max="5" width="19.140625" style="1" customWidth="1"/>
    <col min="6" max="8" width="9.140625" style="2" customWidth="1"/>
    <col min="9" max="9" width="11.5703125" style="2" customWidth="1"/>
    <col min="10" max="12" width="11.28515625" style="1" customWidth="1"/>
    <col min="13" max="13" width="12.42578125" style="1" customWidth="1"/>
    <col min="14" max="14" width="12.140625" style="1" customWidth="1"/>
    <col min="15" max="15" width="5.28515625" style="1" customWidth="1"/>
    <col min="16" max="16384" width="9.140625" style="1"/>
  </cols>
  <sheetData>
    <row r="1" spans="1:19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19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  <c r="N2" s="26"/>
      <c r="O2" s="28"/>
    </row>
    <row r="3" spans="1:19" ht="36.75">
      <c r="A3" s="56" t="s">
        <v>4</v>
      </c>
      <c r="B3" s="31">
        <v>10</v>
      </c>
      <c r="C3" s="31">
        <v>10</v>
      </c>
      <c r="D3" s="31">
        <v>10</v>
      </c>
      <c r="E3" s="79">
        <f>SUM(B3+C3+D3)</f>
        <v>30</v>
      </c>
      <c r="F3" s="27"/>
      <c r="G3" s="27"/>
      <c r="H3" s="27"/>
      <c r="I3" s="27"/>
      <c r="J3" s="62"/>
      <c r="K3" s="62"/>
      <c r="L3" s="62"/>
      <c r="M3" s="62"/>
      <c r="N3" s="26"/>
      <c r="O3" s="28"/>
      <c r="S3" s="39"/>
    </row>
    <row r="4" spans="1:19">
      <c r="A4" s="17"/>
      <c r="B4" s="17"/>
      <c r="C4" s="17"/>
      <c r="D4" s="17"/>
      <c r="E4" s="17"/>
      <c r="F4" s="3"/>
      <c r="G4" s="3"/>
      <c r="H4" s="3"/>
      <c r="I4" s="3"/>
      <c r="J4" s="16"/>
      <c r="K4" s="16"/>
      <c r="L4" s="16"/>
      <c r="M4" s="15"/>
      <c r="N4" s="14"/>
    </row>
    <row r="5" spans="1:19" ht="19.5">
      <c r="A5" s="194" t="s">
        <v>81</v>
      </c>
      <c r="B5" s="197"/>
      <c r="C5" s="197"/>
      <c r="D5" s="197"/>
      <c r="E5" s="197"/>
      <c r="F5" s="61"/>
      <c r="G5" s="61"/>
      <c r="H5" s="61"/>
      <c r="I5" s="61"/>
      <c r="J5" s="61"/>
      <c r="K5" s="61"/>
      <c r="L5" s="61"/>
      <c r="M5" s="61"/>
      <c r="N5" s="61"/>
    </row>
    <row r="6" spans="1:19" s="91" customFormat="1" ht="18.600000000000001" customHeight="1">
      <c r="A6" s="90"/>
      <c r="B6" s="90"/>
      <c r="C6" s="90"/>
      <c r="D6" s="90"/>
      <c r="E6" s="90"/>
      <c r="F6" s="200" t="s">
        <v>7</v>
      </c>
      <c r="G6" s="200"/>
      <c r="H6" s="200"/>
      <c r="I6" s="200"/>
      <c r="J6" s="201" t="s">
        <v>8</v>
      </c>
      <c r="K6" s="201"/>
      <c r="L6" s="201"/>
      <c r="M6" s="201"/>
      <c r="N6" s="201"/>
    </row>
    <row r="7" spans="1:19" ht="28.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O7" s="25"/>
    </row>
    <row r="8" spans="1:19">
      <c r="A8" s="22"/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9">
      <c r="A9" s="1" t="s">
        <v>82</v>
      </c>
      <c r="B9" s="10">
        <f t="shared" ref="B9:B20" si="0">SUM(J9:L9)</f>
        <v>65</v>
      </c>
      <c r="C9" s="6" t="s">
        <v>14</v>
      </c>
      <c r="F9" s="51">
        <v>18</v>
      </c>
      <c r="G9" s="52">
        <v>22</v>
      </c>
      <c r="H9" s="52">
        <v>25</v>
      </c>
      <c r="I9" s="53" t="s">
        <v>13</v>
      </c>
      <c r="J9" s="11">
        <f t="shared" ref="J9:L12" si="1">(F9/10)*B$3</f>
        <v>18</v>
      </c>
      <c r="K9" s="11">
        <f t="shared" si="1"/>
        <v>22</v>
      </c>
      <c r="L9" s="11">
        <f t="shared" si="1"/>
        <v>25</v>
      </c>
    </row>
    <row r="10" spans="1:19">
      <c r="A10" s="1" t="s">
        <v>83</v>
      </c>
      <c r="B10" s="10">
        <f t="shared" si="0"/>
        <v>28</v>
      </c>
      <c r="C10" s="6" t="s">
        <v>14</v>
      </c>
      <c r="F10" s="51">
        <v>8</v>
      </c>
      <c r="G10" s="52">
        <v>9</v>
      </c>
      <c r="H10" s="52">
        <v>11</v>
      </c>
      <c r="I10" s="53" t="s">
        <v>13</v>
      </c>
      <c r="J10" s="11">
        <f t="shared" si="1"/>
        <v>8</v>
      </c>
      <c r="K10" s="11">
        <f t="shared" si="1"/>
        <v>9</v>
      </c>
      <c r="L10" s="11">
        <f t="shared" si="1"/>
        <v>11</v>
      </c>
    </row>
    <row r="11" spans="1:19">
      <c r="A11" s="1" t="s">
        <v>84</v>
      </c>
      <c r="B11" s="10">
        <f t="shared" si="0"/>
        <v>28</v>
      </c>
      <c r="C11" s="6" t="s">
        <v>14</v>
      </c>
      <c r="F11" s="51">
        <v>8</v>
      </c>
      <c r="G11" s="52">
        <v>9</v>
      </c>
      <c r="H11" s="52">
        <v>11</v>
      </c>
      <c r="I11" s="53" t="s">
        <v>13</v>
      </c>
      <c r="J11" s="11">
        <f t="shared" si="1"/>
        <v>8</v>
      </c>
      <c r="K11" s="11">
        <f t="shared" si="1"/>
        <v>9</v>
      </c>
      <c r="L11" s="11">
        <f t="shared" si="1"/>
        <v>11</v>
      </c>
    </row>
    <row r="12" spans="1:19">
      <c r="A12" s="1" t="s">
        <v>27</v>
      </c>
      <c r="B12" s="10">
        <f t="shared" si="0"/>
        <v>75</v>
      </c>
      <c r="C12" s="9" t="s">
        <v>11</v>
      </c>
      <c r="F12" s="51">
        <v>20</v>
      </c>
      <c r="G12" s="52">
        <v>25</v>
      </c>
      <c r="H12" s="52">
        <v>30</v>
      </c>
      <c r="I12" s="53" t="s">
        <v>11</v>
      </c>
      <c r="J12" s="11">
        <f t="shared" si="1"/>
        <v>20</v>
      </c>
      <c r="K12" s="11">
        <f t="shared" si="1"/>
        <v>25</v>
      </c>
      <c r="L12" s="11">
        <f t="shared" si="1"/>
        <v>30</v>
      </c>
    </row>
    <row r="13" spans="1:19">
      <c r="A13" s="1" t="s">
        <v>85</v>
      </c>
      <c r="B13" s="7">
        <f t="shared" si="0"/>
        <v>2.95</v>
      </c>
      <c r="C13" s="6" t="s">
        <v>12</v>
      </c>
      <c r="F13" s="51">
        <v>800</v>
      </c>
      <c r="G13" s="52">
        <v>1000</v>
      </c>
      <c r="H13" s="52">
        <v>1150</v>
      </c>
      <c r="I13" s="53" t="s">
        <v>13</v>
      </c>
      <c r="J13" s="8">
        <f t="shared" ref="J13:L20" si="2">((F13/10)*B$3)/1000</f>
        <v>0.8</v>
      </c>
      <c r="K13" s="8">
        <f t="shared" si="2"/>
        <v>1</v>
      </c>
      <c r="L13" s="8">
        <f t="shared" si="2"/>
        <v>1.1499999999999999</v>
      </c>
    </row>
    <row r="14" spans="1:19">
      <c r="A14" s="1" t="s">
        <v>86</v>
      </c>
      <c r="B14" s="7">
        <f t="shared" si="0"/>
        <v>1.47</v>
      </c>
      <c r="C14" s="6" t="s">
        <v>12</v>
      </c>
      <c r="F14" s="51">
        <v>400</v>
      </c>
      <c r="G14" s="52">
        <v>500</v>
      </c>
      <c r="H14" s="52">
        <v>570</v>
      </c>
      <c r="I14" s="53" t="s">
        <v>13</v>
      </c>
      <c r="J14" s="8">
        <f t="shared" si="2"/>
        <v>0.4</v>
      </c>
      <c r="K14" s="8">
        <f t="shared" si="2"/>
        <v>0.5</v>
      </c>
      <c r="L14" s="8">
        <f t="shared" si="2"/>
        <v>0.56999999999999995</v>
      </c>
    </row>
    <row r="15" spans="1:19">
      <c r="A15" s="1" t="s">
        <v>87</v>
      </c>
      <c r="B15" s="7">
        <f t="shared" si="0"/>
        <v>0.37</v>
      </c>
      <c r="C15" s="6" t="s">
        <v>12</v>
      </c>
      <c r="F15" s="51">
        <v>100</v>
      </c>
      <c r="G15" s="52">
        <v>125</v>
      </c>
      <c r="H15" s="52">
        <v>145</v>
      </c>
      <c r="I15" s="53" t="s">
        <v>13</v>
      </c>
      <c r="J15" s="8">
        <f t="shared" si="2"/>
        <v>0.1</v>
      </c>
      <c r="K15" s="8">
        <f t="shared" si="2"/>
        <v>0.125</v>
      </c>
      <c r="L15" s="8">
        <f t="shared" si="2"/>
        <v>0.14499999999999999</v>
      </c>
    </row>
    <row r="16" spans="1:19">
      <c r="A16" s="80" t="s">
        <v>88</v>
      </c>
      <c r="B16" s="81">
        <f t="shared" si="0"/>
        <v>2.0300000000000002</v>
      </c>
      <c r="C16" s="82" t="s">
        <v>89</v>
      </c>
      <c r="F16" s="51">
        <v>0.55000000000000004</v>
      </c>
      <c r="G16" s="52">
        <v>0.69</v>
      </c>
      <c r="H16" s="52">
        <v>0.79</v>
      </c>
      <c r="I16" s="53" t="s">
        <v>43</v>
      </c>
      <c r="J16" s="8">
        <f>(F16/10)*B$3</f>
        <v>0.55000000000000004</v>
      </c>
      <c r="K16" s="8">
        <f>(G16/10)*C$3</f>
        <v>0.69</v>
      </c>
      <c r="L16" s="8">
        <f>(H16/10)*D$3</f>
        <v>0.79</v>
      </c>
    </row>
    <row r="17" spans="1:22">
      <c r="A17" s="1" t="s">
        <v>90</v>
      </c>
      <c r="B17" s="7">
        <f t="shared" si="0"/>
        <v>0.37</v>
      </c>
      <c r="C17" s="6" t="s">
        <v>12</v>
      </c>
      <c r="F17" s="51">
        <v>100</v>
      </c>
      <c r="G17" s="52">
        <v>125</v>
      </c>
      <c r="H17" s="52">
        <v>145</v>
      </c>
      <c r="I17" s="52" t="s">
        <v>13</v>
      </c>
      <c r="J17" s="8">
        <f t="shared" si="2"/>
        <v>0.1</v>
      </c>
      <c r="K17" s="8">
        <f t="shared" si="2"/>
        <v>0.125</v>
      </c>
      <c r="L17" s="8">
        <f t="shared" si="2"/>
        <v>0.14499999999999999</v>
      </c>
    </row>
    <row r="18" spans="1:22">
      <c r="A18" s="1" t="s">
        <v>74</v>
      </c>
      <c r="B18" s="7">
        <f t="shared" si="0"/>
        <v>0.37</v>
      </c>
      <c r="C18" s="6" t="s">
        <v>12</v>
      </c>
      <c r="F18" s="51">
        <v>100</v>
      </c>
      <c r="G18" s="52">
        <v>125</v>
      </c>
      <c r="H18" s="52">
        <v>145</v>
      </c>
      <c r="I18" s="52" t="s">
        <v>13</v>
      </c>
      <c r="J18" s="8">
        <f t="shared" si="2"/>
        <v>0.1</v>
      </c>
      <c r="K18" s="8">
        <f t="shared" si="2"/>
        <v>0.125</v>
      </c>
      <c r="L18" s="8">
        <f t="shared" si="2"/>
        <v>0.14499999999999999</v>
      </c>
    </row>
    <row r="19" spans="1:22">
      <c r="A19" s="1" t="s">
        <v>91</v>
      </c>
      <c r="B19" s="7">
        <f t="shared" si="0"/>
        <v>0.37</v>
      </c>
      <c r="C19" s="6" t="s">
        <v>12</v>
      </c>
      <c r="F19" s="51">
        <v>100</v>
      </c>
      <c r="G19" s="52">
        <v>125</v>
      </c>
      <c r="H19" s="52">
        <v>145</v>
      </c>
      <c r="I19" s="52" t="s">
        <v>13</v>
      </c>
      <c r="J19" s="8">
        <f t="shared" si="2"/>
        <v>0.1</v>
      </c>
      <c r="K19" s="8">
        <f t="shared" si="2"/>
        <v>0.125</v>
      </c>
      <c r="L19" s="8">
        <f t="shared" si="2"/>
        <v>0.14499999999999999</v>
      </c>
    </row>
    <row r="20" spans="1:22">
      <c r="A20" s="1" t="s">
        <v>92</v>
      </c>
      <c r="B20" s="7">
        <f t="shared" si="0"/>
        <v>0.37</v>
      </c>
      <c r="C20" s="6" t="s">
        <v>12</v>
      </c>
      <c r="F20" s="51">
        <v>100</v>
      </c>
      <c r="G20" s="52">
        <v>125</v>
      </c>
      <c r="H20" s="52">
        <v>145</v>
      </c>
      <c r="I20" s="52" t="s">
        <v>13</v>
      </c>
      <c r="J20" s="8">
        <f t="shared" si="2"/>
        <v>0.1</v>
      </c>
      <c r="K20" s="8">
        <f t="shared" si="2"/>
        <v>0.125</v>
      </c>
      <c r="L20" s="8">
        <f t="shared" si="2"/>
        <v>0.14499999999999999</v>
      </c>
    </row>
    <row r="21" spans="1:22">
      <c r="F21" s="51"/>
      <c r="G21" s="52"/>
      <c r="H21" s="52"/>
      <c r="I21" s="52"/>
      <c r="J21" s="8"/>
      <c r="K21" s="8"/>
      <c r="L21" s="8"/>
      <c r="M21" s="7"/>
      <c r="N21" s="6"/>
    </row>
    <row r="22" spans="1:22" s="33" customFormat="1" ht="14.25">
      <c r="A22" s="23" t="s">
        <v>228</v>
      </c>
      <c r="B22" s="32">
        <v>229</v>
      </c>
      <c r="C22" s="32">
        <v>287</v>
      </c>
      <c r="D22" s="32">
        <v>328</v>
      </c>
      <c r="E22" s="23"/>
      <c r="F22" s="54"/>
      <c r="G22" s="54"/>
      <c r="H22" s="54"/>
      <c r="I22" s="54"/>
    </row>
    <row r="23" spans="1:22">
      <c r="A23" s="199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</row>
    <row r="24" spans="1:22">
      <c r="A24" s="199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</row>
    <row r="25" spans="1:22" ht="14.65" customHeight="1">
      <c r="C25" s="196" t="s">
        <v>229</v>
      </c>
      <c r="D25" s="202"/>
      <c r="E25" s="202"/>
      <c r="F25" s="68"/>
      <c r="G25" s="68"/>
      <c r="H25" s="68"/>
      <c r="I25" s="68"/>
    </row>
    <row r="26" spans="1:22">
      <c r="C26" s="202"/>
      <c r="D26" s="202"/>
      <c r="E26" s="202"/>
      <c r="F26" s="68"/>
      <c r="G26" s="68"/>
      <c r="H26" s="68"/>
      <c r="I26" s="68"/>
    </row>
    <row r="27" spans="1:22">
      <c r="F27" s="68"/>
      <c r="G27" s="68"/>
      <c r="H27" s="68"/>
      <c r="I27" s="68"/>
    </row>
    <row r="28" spans="1:22">
      <c r="F28" s="68"/>
      <c r="G28" s="68"/>
      <c r="H28" s="68"/>
      <c r="I28" s="68"/>
    </row>
    <row r="29" spans="1:22">
      <c r="F29" s="68"/>
      <c r="G29" s="68"/>
      <c r="H29" s="68"/>
      <c r="I29" s="68"/>
    </row>
    <row r="30" spans="1:22" s="3" customFormat="1">
      <c r="A30" s="4"/>
      <c r="B30" s="4"/>
      <c r="C30" s="4"/>
      <c r="D30" s="4"/>
      <c r="E30" s="4"/>
      <c r="F30" s="68"/>
      <c r="G30" s="68"/>
      <c r="H30" s="68"/>
      <c r="I30" s="68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>
      <c r="F31" s="68"/>
      <c r="G31" s="68"/>
      <c r="H31" s="68"/>
      <c r="I31" s="68"/>
    </row>
    <row r="32" spans="1:22">
      <c r="F32" s="68"/>
      <c r="G32" s="68"/>
      <c r="H32" s="68"/>
      <c r="I32" s="68"/>
    </row>
    <row r="33" spans="6:9">
      <c r="F33" s="68"/>
      <c r="G33" s="68"/>
      <c r="H33" s="68"/>
      <c r="I33" s="68"/>
    </row>
    <row r="34" spans="6:9">
      <c r="F34" s="68"/>
      <c r="G34" s="68"/>
      <c r="H34" s="68"/>
      <c r="I34" s="68"/>
    </row>
    <row r="35" spans="6:9">
      <c r="F35" s="68"/>
      <c r="G35" s="68"/>
      <c r="H35" s="68"/>
      <c r="I35" s="68"/>
    </row>
    <row r="36" spans="6:9">
      <c r="F36" s="68"/>
      <c r="G36" s="68"/>
      <c r="H36" s="68"/>
      <c r="I36" s="68"/>
    </row>
    <row r="37" spans="6:9">
      <c r="F37" s="68"/>
      <c r="G37" s="68"/>
      <c r="H37" s="68"/>
      <c r="I37" s="68"/>
    </row>
    <row r="38" spans="6:9">
      <c r="F38" s="68"/>
      <c r="G38" s="68"/>
      <c r="H38" s="68"/>
      <c r="I38" s="68"/>
    </row>
    <row r="39" spans="6:9">
      <c r="F39" s="68"/>
      <c r="G39" s="68"/>
      <c r="H39" s="68"/>
      <c r="I39" s="68"/>
    </row>
    <row r="40" spans="6:9">
      <c r="F40" s="68"/>
      <c r="G40" s="68"/>
      <c r="H40" s="68"/>
      <c r="I40" s="68"/>
    </row>
    <row r="41" spans="6:9">
      <c r="F41" s="68"/>
      <c r="G41" s="68"/>
      <c r="H41" s="68"/>
      <c r="I41" s="68"/>
    </row>
    <row r="42" spans="6:9">
      <c r="F42" s="68"/>
      <c r="G42" s="68"/>
      <c r="H42" s="68"/>
      <c r="I42" s="68"/>
    </row>
    <row r="43" spans="6:9">
      <c r="F43" s="68"/>
      <c r="G43" s="68"/>
      <c r="H43" s="68"/>
      <c r="I43" s="68"/>
    </row>
    <row r="44" spans="6:9">
      <c r="F44" s="68"/>
      <c r="G44" s="68"/>
      <c r="H44" s="68"/>
      <c r="I44" s="68"/>
    </row>
    <row r="45" spans="6:9">
      <c r="F45" s="68"/>
      <c r="G45" s="68"/>
      <c r="H45" s="68"/>
      <c r="I45" s="68"/>
    </row>
    <row r="46" spans="6:9">
      <c r="F46" s="68"/>
      <c r="G46" s="68"/>
      <c r="H46" s="68"/>
      <c r="I46" s="68"/>
    </row>
    <row r="47" spans="6:9">
      <c r="F47" s="68"/>
      <c r="G47" s="68"/>
      <c r="H47" s="68"/>
      <c r="I47" s="68"/>
    </row>
    <row r="48" spans="6:9">
      <c r="F48" s="68"/>
      <c r="G48" s="68"/>
      <c r="H48" s="68"/>
      <c r="I48" s="68"/>
    </row>
    <row r="49" spans="6:9">
      <c r="F49" s="68"/>
      <c r="G49" s="68"/>
      <c r="H49" s="68"/>
      <c r="I49" s="68"/>
    </row>
    <row r="50" spans="6:9">
      <c r="F50" s="68"/>
      <c r="G50" s="68"/>
      <c r="H50" s="68"/>
      <c r="I50" s="68"/>
    </row>
    <row r="51" spans="6:9">
      <c r="F51" s="68"/>
      <c r="G51" s="68"/>
      <c r="H51" s="68"/>
      <c r="I51" s="68"/>
    </row>
    <row r="52" spans="6:9">
      <c r="F52" s="68"/>
      <c r="G52" s="68"/>
      <c r="H52" s="68"/>
      <c r="I52" s="68"/>
    </row>
    <row r="53" spans="6:9">
      <c r="F53" s="68"/>
      <c r="G53" s="68"/>
      <c r="H53" s="68"/>
      <c r="I53" s="68"/>
    </row>
    <row r="54" spans="6:9">
      <c r="F54" s="68"/>
      <c r="G54" s="68"/>
      <c r="H54" s="68"/>
      <c r="I54" s="68"/>
    </row>
    <row r="55" spans="6:9">
      <c r="F55" s="68"/>
      <c r="G55" s="68"/>
      <c r="H55" s="68"/>
      <c r="I55" s="68"/>
    </row>
    <row r="56" spans="6:9">
      <c r="F56" s="68"/>
      <c r="G56" s="68"/>
      <c r="H56" s="68"/>
      <c r="I56" s="68"/>
    </row>
    <row r="57" spans="6:9">
      <c r="F57" s="68"/>
      <c r="G57" s="68"/>
      <c r="H57" s="68"/>
      <c r="I57" s="68"/>
    </row>
    <row r="58" spans="6:9">
      <c r="F58" s="68"/>
      <c r="G58" s="68"/>
      <c r="H58" s="68"/>
      <c r="I58" s="68"/>
    </row>
    <row r="59" spans="6:9">
      <c r="F59" s="68"/>
      <c r="G59" s="68"/>
      <c r="H59" s="68"/>
      <c r="I59" s="68"/>
    </row>
    <row r="60" spans="6:9">
      <c r="F60" s="68"/>
      <c r="G60" s="68"/>
      <c r="H60" s="68"/>
      <c r="I60" s="68"/>
    </row>
    <row r="61" spans="6:9">
      <c r="F61" s="68"/>
      <c r="G61" s="68"/>
      <c r="H61" s="68"/>
      <c r="I61" s="68"/>
    </row>
    <row r="62" spans="6:9">
      <c r="F62" s="68"/>
      <c r="G62" s="68"/>
      <c r="H62" s="68"/>
      <c r="I62" s="68"/>
    </row>
    <row r="63" spans="6:9">
      <c r="F63" s="68"/>
      <c r="G63" s="68"/>
      <c r="H63" s="68"/>
      <c r="I63" s="68"/>
    </row>
    <row r="64" spans="6:9">
      <c r="F64" s="68"/>
      <c r="G64" s="68"/>
      <c r="H64" s="68"/>
      <c r="I64" s="68"/>
    </row>
    <row r="65" spans="6:9">
      <c r="F65" s="68"/>
      <c r="G65" s="68"/>
      <c r="H65" s="68"/>
      <c r="I65" s="68"/>
    </row>
    <row r="66" spans="6:9">
      <c r="F66" s="68"/>
      <c r="G66" s="68"/>
      <c r="H66" s="68"/>
      <c r="I66" s="68"/>
    </row>
    <row r="67" spans="6:9">
      <c r="F67" s="68"/>
      <c r="G67" s="68"/>
      <c r="H67" s="68"/>
      <c r="I67" s="68"/>
    </row>
    <row r="68" spans="6:9">
      <c r="F68" s="68"/>
      <c r="G68" s="68"/>
      <c r="H68" s="68"/>
      <c r="I68" s="68"/>
    </row>
    <row r="69" spans="6:9">
      <c r="F69" s="68"/>
      <c r="G69" s="68"/>
      <c r="H69" s="68"/>
      <c r="I69" s="68"/>
    </row>
    <row r="70" spans="6:9">
      <c r="F70" s="68"/>
      <c r="G70" s="68"/>
      <c r="H70" s="68"/>
      <c r="I70" s="68"/>
    </row>
    <row r="71" spans="6:9">
      <c r="F71" s="68"/>
      <c r="G71" s="68"/>
      <c r="H71" s="68"/>
      <c r="I71" s="68"/>
    </row>
    <row r="72" spans="6:9">
      <c r="F72" s="68"/>
      <c r="G72" s="68"/>
      <c r="H72" s="68"/>
      <c r="I72" s="68"/>
    </row>
    <row r="73" spans="6:9">
      <c r="F73" s="68"/>
      <c r="G73" s="68"/>
      <c r="H73" s="68"/>
      <c r="I73" s="68"/>
    </row>
    <row r="74" spans="6:9">
      <c r="F74" s="68"/>
      <c r="G74" s="68"/>
      <c r="H74" s="68"/>
      <c r="I74" s="68"/>
    </row>
    <row r="75" spans="6:9">
      <c r="F75" s="68"/>
      <c r="G75" s="68"/>
      <c r="H75" s="68"/>
      <c r="I75" s="68"/>
    </row>
    <row r="76" spans="6:9">
      <c r="F76" s="68"/>
      <c r="G76" s="68"/>
      <c r="H76" s="68"/>
      <c r="I76" s="68"/>
    </row>
    <row r="77" spans="6:9">
      <c r="F77" s="68"/>
      <c r="G77" s="68"/>
      <c r="H77" s="68"/>
      <c r="I77" s="68"/>
    </row>
    <row r="78" spans="6:9">
      <c r="F78" s="68"/>
      <c r="G78" s="68"/>
      <c r="H78" s="68"/>
      <c r="I78" s="68"/>
    </row>
    <row r="79" spans="6:9">
      <c r="F79" s="68"/>
      <c r="G79" s="68"/>
      <c r="H79" s="68"/>
      <c r="I79" s="68"/>
    </row>
    <row r="80" spans="6:9">
      <c r="F80" s="68"/>
      <c r="G80" s="68"/>
      <c r="H80" s="68"/>
      <c r="I80" s="68"/>
    </row>
    <row r="81" spans="6:9">
      <c r="F81" s="68"/>
      <c r="G81" s="68"/>
      <c r="H81" s="68"/>
      <c r="I81" s="68"/>
    </row>
    <row r="82" spans="6:9">
      <c r="F82" s="68"/>
      <c r="G82" s="68"/>
      <c r="H82" s="68"/>
      <c r="I82" s="68"/>
    </row>
    <row r="83" spans="6:9">
      <c r="F83" s="68"/>
      <c r="G83" s="68"/>
      <c r="H83" s="68"/>
      <c r="I83" s="68"/>
    </row>
    <row r="84" spans="6:9">
      <c r="F84" s="68"/>
      <c r="G84" s="68"/>
      <c r="H84" s="68"/>
      <c r="I84" s="68"/>
    </row>
    <row r="85" spans="6:9">
      <c r="F85" s="68"/>
      <c r="G85" s="68"/>
      <c r="H85" s="68"/>
      <c r="I85" s="68"/>
    </row>
    <row r="86" spans="6:9">
      <c r="F86" s="68"/>
      <c r="G86" s="68"/>
      <c r="H86" s="68"/>
      <c r="I86" s="68"/>
    </row>
    <row r="87" spans="6:9">
      <c r="F87" s="68"/>
      <c r="G87" s="68"/>
      <c r="H87" s="68"/>
      <c r="I87" s="68"/>
    </row>
    <row r="88" spans="6:9">
      <c r="F88" s="68"/>
      <c r="G88" s="68"/>
      <c r="H88" s="68"/>
      <c r="I88" s="68"/>
    </row>
    <row r="89" spans="6:9">
      <c r="F89" s="68"/>
      <c r="G89" s="68"/>
      <c r="H89" s="68"/>
      <c r="I89" s="68"/>
    </row>
    <row r="90" spans="6:9">
      <c r="F90" s="68"/>
      <c r="G90" s="68"/>
      <c r="H90" s="68"/>
      <c r="I90" s="68"/>
    </row>
    <row r="91" spans="6:9">
      <c r="F91" s="68"/>
      <c r="G91" s="68"/>
      <c r="H91" s="68"/>
      <c r="I91" s="68"/>
    </row>
    <row r="92" spans="6:9">
      <c r="F92" s="68"/>
      <c r="G92" s="68"/>
      <c r="H92" s="68"/>
      <c r="I92" s="68"/>
    </row>
    <row r="93" spans="6:9">
      <c r="F93" s="68"/>
      <c r="G93" s="68"/>
      <c r="H93" s="68"/>
      <c r="I93" s="68"/>
    </row>
    <row r="94" spans="6:9">
      <c r="F94" s="68"/>
      <c r="G94" s="68"/>
      <c r="H94" s="68"/>
      <c r="I94" s="68"/>
    </row>
    <row r="95" spans="6:9">
      <c r="F95" s="68"/>
      <c r="G95" s="68"/>
      <c r="H95" s="68"/>
      <c r="I95" s="68"/>
    </row>
    <row r="96" spans="6:9">
      <c r="F96" s="68"/>
      <c r="G96" s="68"/>
      <c r="H96" s="68"/>
      <c r="I96" s="68"/>
    </row>
    <row r="97" spans="6:9">
      <c r="F97" s="68"/>
      <c r="G97" s="68"/>
      <c r="H97" s="68"/>
      <c r="I97" s="68"/>
    </row>
    <row r="98" spans="6:9">
      <c r="F98" s="68"/>
      <c r="G98" s="68"/>
      <c r="H98" s="68"/>
      <c r="I98" s="68"/>
    </row>
    <row r="99" spans="6:9">
      <c r="F99" s="68"/>
      <c r="G99" s="68"/>
      <c r="H99" s="68"/>
      <c r="I99" s="68"/>
    </row>
    <row r="100" spans="6:9">
      <c r="F100" s="68"/>
      <c r="G100" s="68"/>
      <c r="H100" s="68"/>
      <c r="I100" s="68"/>
    </row>
    <row r="101" spans="6:9">
      <c r="F101" s="68"/>
      <c r="G101" s="68"/>
      <c r="H101" s="68"/>
      <c r="I101" s="68"/>
    </row>
    <row r="102" spans="6:9">
      <c r="F102" s="68"/>
      <c r="G102" s="68"/>
      <c r="H102" s="68"/>
      <c r="I102" s="68"/>
    </row>
    <row r="103" spans="6:9">
      <c r="F103" s="68"/>
      <c r="G103" s="68"/>
      <c r="H103" s="68"/>
      <c r="I103" s="68"/>
    </row>
    <row r="104" spans="6:9">
      <c r="F104" s="68"/>
      <c r="G104" s="68"/>
      <c r="H104" s="68"/>
      <c r="I104" s="68"/>
    </row>
    <row r="105" spans="6:9">
      <c r="F105" s="68"/>
      <c r="G105" s="68"/>
      <c r="H105" s="68"/>
      <c r="I105" s="68"/>
    </row>
    <row r="106" spans="6:9">
      <c r="F106" s="68"/>
      <c r="G106" s="68"/>
      <c r="H106" s="68"/>
      <c r="I106" s="68"/>
    </row>
    <row r="107" spans="6:9">
      <c r="F107" s="68"/>
      <c r="G107" s="68"/>
      <c r="H107" s="68"/>
      <c r="I107" s="68"/>
    </row>
    <row r="108" spans="6:9">
      <c r="F108" s="68"/>
      <c r="G108" s="68"/>
      <c r="H108" s="68"/>
      <c r="I108" s="68"/>
    </row>
    <row r="109" spans="6:9">
      <c r="F109" s="68"/>
      <c r="G109" s="68"/>
      <c r="H109" s="68"/>
      <c r="I109" s="68"/>
    </row>
    <row r="110" spans="6:9">
      <c r="F110" s="68"/>
      <c r="G110" s="68"/>
      <c r="H110" s="68"/>
      <c r="I110" s="68"/>
    </row>
    <row r="111" spans="6:9">
      <c r="F111" s="68"/>
      <c r="G111" s="68"/>
      <c r="H111" s="68"/>
      <c r="I111" s="68"/>
    </row>
    <row r="112" spans="6:9">
      <c r="F112" s="68"/>
      <c r="G112" s="68"/>
      <c r="H112" s="68"/>
      <c r="I112" s="68"/>
    </row>
    <row r="113" spans="6:9">
      <c r="F113" s="68"/>
      <c r="G113" s="68"/>
      <c r="H113" s="68"/>
      <c r="I113" s="68"/>
    </row>
    <row r="114" spans="6:9">
      <c r="F114" s="68"/>
      <c r="G114" s="68"/>
      <c r="H114" s="68"/>
      <c r="I114" s="68"/>
    </row>
    <row r="115" spans="6:9">
      <c r="F115" s="68"/>
      <c r="G115" s="68"/>
      <c r="H115" s="68"/>
      <c r="I115" s="68"/>
    </row>
    <row r="116" spans="6:9">
      <c r="F116" s="68"/>
      <c r="G116" s="68"/>
      <c r="H116" s="68"/>
      <c r="I116" s="68"/>
    </row>
    <row r="117" spans="6:9">
      <c r="F117" s="68"/>
      <c r="G117" s="68"/>
      <c r="H117" s="68"/>
      <c r="I117" s="68"/>
    </row>
    <row r="118" spans="6:9">
      <c r="F118" s="68"/>
      <c r="G118" s="68"/>
      <c r="H118" s="68"/>
      <c r="I118" s="68"/>
    </row>
    <row r="119" spans="6:9">
      <c r="F119" s="68"/>
      <c r="G119" s="68"/>
      <c r="H119" s="68"/>
      <c r="I119" s="68"/>
    </row>
    <row r="120" spans="6:9">
      <c r="F120" s="68"/>
      <c r="G120" s="68"/>
      <c r="H120" s="68"/>
      <c r="I120" s="68"/>
    </row>
    <row r="121" spans="6:9">
      <c r="F121" s="68"/>
      <c r="G121" s="68"/>
      <c r="H121" s="68"/>
      <c r="I121" s="68"/>
    </row>
    <row r="122" spans="6:9">
      <c r="F122" s="68"/>
      <c r="G122" s="68"/>
      <c r="H122" s="68"/>
      <c r="I122" s="68"/>
    </row>
    <row r="123" spans="6:9">
      <c r="F123" s="68"/>
      <c r="G123" s="68"/>
      <c r="H123" s="68"/>
      <c r="I123" s="68"/>
    </row>
    <row r="124" spans="6:9">
      <c r="F124" s="68"/>
      <c r="G124" s="68"/>
      <c r="H124" s="68"/>
      <c r="I124" s="68"/>
    </row>
    <row r="125" spans="6:9">
      <c r="F125" s="68"/>
      <c r="G125" s="68"/>
      <c r="H125" s="68"/>
      <c r="I125" s="68"/>
    </row>
    <row r="126" spans="6:9">
      <c r="F126" s="68"/>
      <c r="G126" s="68"/>
      <c r="H126" s="68"/>
      <c r="I126" s="68"/>
    </row>
    <row r="127" spans="6:9">
      <c r="F127" s="68"/>
      <c r="G127" s="68"/>
      <c r="H127" s="68"/>
      <c r="I127" s="68"/>
    </row>
    <row r="128" spans="6:9">
      <c r="F128" s="68"/>
      <c r="G128" s="68"/>
      <c r="H128" s="68"/>
      <c r="I128" s="68"/>
    </row>
    <row r="129" spans="6:9">
      <c r="F129" s="68"/>
      <c r="G129" s="68"/>
      <c r="H129" s="68"/>
      <c r="I129" s="68"/>
    </row>
    <row r="130" spans="6:9">
      <c r="F130" s="68"/>
      <c r="G130" s="68"/>
      <c r="H130" s="68"/>
      <c r="I130" s="68"/>
    </row>
    <row r="131" spans="6:9">
      <c r="F131" s="68"/>
      <c r="G131" s="68"/>
      <c r="H131" s="68"/>
      <c r="I131" s="68"/>
    </row>
    <row r="132" spans="6:9">
      <c r="F132" s="68"/>
      <c r="G132" s="68"/>
      <c r="H132" s="68"/>
      <c r="I132" s="68"/>
    </row>
    <row r="133" spans="6:9">
      <c r="F133" s="68"/>
      <c r="G133" s="68"/>
      <c r="H133" s="68"/>
      <c r="I133" s="68"/>
    </row>
    <row r="134" spans="6:9">
      <c r="F134" s="68"/>
      <c r="G134" s="68"/>
      <c r="H134" s="68"/>
      <c r="I134" s="68"/>
    </row>
    <row r="135" spans="6:9">
      <c r="F135" s="68"/>
      <c r="G135" s="68"/>
      <c r="H135" s="68"/>
      <c r="I135" s="68"/>
    </row>
    <row r="136" spans="6:9">
      <c r="F136" s="68"/>
      <c r="G136" s="68"/>
      <c r="H136" s="68"/>
      <c r="I136" s="68"/>
    </row>
    <row r="137" spans="6:9">
      <c r="F137" s="68"/>
      <c r="G137" s="68"/>
      <c r="H137" s="68"/>
      <c r="I137" s="68"/>
    </row>
    <row r="138" spans="6:9">
      <c r="F138" s="68"/>
      <c r="G138" s="68"/>
      <c r="H138" s="68"/>
      <c r="I138" s="68"/>
    </row>
    <row r="139" spans="6:9">
      <c r="F139" s="68"/>
      <c r="G139" s="68"/>
      <c r="H139" s="68"/>
      <c r="I139" s="68"/>
    </row>
    <row r="140" spans="6:9">
      <c r="F140" s="68"/>
      <c r="G140" s="68"/>
      <c r="H140" s="68"/>
      <c r="I140" s="68"/>
    </row>
    <row r="141" spans="6:9">
      <c r="F141" s="68"/>
      <c r="G141" s="68"/>
      <c r="H141" s="68"/>
      <c r="I141" s="68"/>
    </row>
    <row r="142" spans="6:9">
      <c r="F142" s="68"/>
      <c r="G142" s="68"/>
      <c r="H142" s="68"/>
      <c r="I142" s="68"/>
    </row>
    <row r="143" spans="6:9">
      <c r="F143" s="68"/>
      <c r="G143" s="68"/>
      <c r="H143" s="68"/>
      <c r="I143" s="68"/>
    </row>
    <row r="144" spans="6:9">
      <c r="F144" s="68"/>
      <c r="G144" s="68"/>
      <c r="H144" s="68"/>
      <c r="I144" s="68"/>
    </row>
    <row r="145" spans="6:9">
      <c r="F145" s="68"/>
      <c r="G145" s="68"/>
      <c r="H145" s="68"/>
      <c r="I145" s="68"/>
    </row>
    <row r="146" spans="6:9">
      <c r="F146" s="68"/>
      <c r="G146" s="68"/>
      <c r="H146" s="68"/>
      <c r="I146" s="68"/>
    </row>
    <row r="147" spans="6:9">
      <c r="F147" s="68"/>
      <c r="G147" s="68"/>
      <c r="H147" s="68"/>
      <c r="I147" s="68"/>
    </row>
    <row r="148" spans="6:9">
      <c r="F148" s="68"/>
      <c r="G148" s="68"/>
      <c r="H148" s="68"/>
      <c r="I148" s="68"/>
    </row>
    <row r="149" spans="6:9">
      <c r="F149" s="68"/>
      <c r="G149" s="68"/>
      <c r="H149" s="68"/>
      <c r="I149" s="68"/>
    </row>
    <row r="150" spans="6:9">
      <c r="F150" s="68"/>
      <c r="G150" s="68"/>
      <c r="H150" s="68"/>
      <c r="I150" s="68"/>
    </row>
    <row r="151" spans="6:9">
      <c r="F151" s="68"/>
      <c r="G151" s="68"/>
      <c r="H151" s="68"/>
      <c r="I151" s="68"/>
    </row>
    <row r="152" spans="6:9">
      <c r="F152" s="68"/>
      <c r="G152" s="68"/>
      <c r="H152" s="68"/>
      <c r="I152" s="68"/>
    </row>
    <row r="153" spans="6:9">
      <c r="F153" s="68"/>
      <c r="G153" s="68"/>
      <c r="H153" s="68"/>
      <c r="I153" s="68"/>
    </row>
    <row r="154" spans="6:9">
      <c r="F154" s="68"/>
      <c r="G154" s="68"/>
      <c r="H154" s="68"/>
      <c r="I154" s="68"/>
    </row>
    <row r="155" spans="6:9">
      <c r="F155" s="68"/>
      <c r="G155" s="68"/>
      <c r="H155" s="68"/>
      <c r="I155" s="68"/>
    </row>
    <row r="156" spans="6:9">
      <c r="F156" s="68"/>
      <c r="G156" s="68"/>
      <c r="H156" s="68"/>
      <c r="I156" s="68"/>
    </row>
    <row r="157" spans="6:9">
      <c r="F157" s="68"/>
      <c r="G157" s="68"/>
      <c r="H157" s="68"/>
      <c r="I157" s="68"/>
    </row>
    <row r="158" spans="6:9">
      <c r="F158" s="68"/>
      <c r="G158" s="68"/>
      <c r="H158" s="68"/>
      <c r="I158" s="68"/>
    </row>
    <row r="159" spans="6:9">
      <c r="F159" s="68"/>
      <c r="G159" s="68"/>
      <c r="H159" s="68"/>
      <c r="I159" s="68"/>
    </row>
    <row r="160" spans="6:9">
      <c r="F160" s="68"/>
      <c r="G160" s="68"/>
      <c r="H160" s="68"/>
      <c r="I160" s="68"/>
    </row>
    <row r="161" spans="6:9">
      <c r="F161" s="68"/>
      <c r="G161" s="68"/>
      <c r="H161" s="68"/>
      <c r="I161" s="68"/>
    </row>
    <row r="162" spans="6:9">
      <c r="F162" s="68"/>
      <c r="G162" s="68"/>
      <c r="H162" s="68"/>
      <c r="I162" s="68"/>
    </row>
    <row r="163" spans="6:9">
      <c r="F163" s="68"/>
      <c r="G163" s="68"/>
      <c r="H163" s="68"/>
      <c r="I163" s="68"/>
    </row>
    <row r="164" spans="6:9">
      <c r="F164" s="68"/>
      <c r="G164" s="68"/>
      <c r="H164" s="68"/>
      <c r="I164" s="68"/>
    </row>
    <row r="165" spans="6:9">
      <c r="F165" s="68"/>
      <c r="G165" s="68"/>
      <c r="H165" s="68"/>
      <c r="I165" s="68"/>
    </row>
    <row r="166" spans="6:9">
      <c r="F166" s="68"/>
      <c r="G166" s="68"/>
      <c r="H166" s="68"/>
      <c r="I166" s="68"/>
    </row>
    <row r="167" spans="6:9">
      <c r="F167" s="68"/>
      <c r="G167" s="68"/>
      <c r="H167" s="68"/>
      <c r="I167" s="68"/>
    </row>
    <row r="168" spans="6:9">
      <c r="F168" s="68"/>
      <c r="G168" s="68"/>
      <c r="H168" s="68"/>
      <c r="I168" s="68"/>
    </row>
    <row r="169" spans="6:9">
      <c r="F169" s="68"/>
      <c r="G169" s="68"/>
      <c r="H169" s="68"/>
      <c r="I169" s="68"/>
    </row>
    <row r="170" spans="6:9">
      <c r="F170" s="68"/>
      <c r="G170" s="68"/>
      <c r="H170" s="68"/>
      <c r="I170" s="68"/>
    </row>
    <row r="171" spans="6:9">
      <c r="F171" s="68"/>
      <c r="G171" s="68"/>
      <c r="H171" s="68"/>
      <c r="I171" s="68"/>
    </row>
    <row r="172" spans="6:9">
      <c r="F172" s="68"/>
      <c r="G172" s="68"/>
      <c r="H172" s="68"/>
      <c r="I172" s="68"/>
    </row>
    <row r="173" spans="6:9">
      <c r="F173" s="68"/>
      <c r="G173" s="68"/>
      <c r="H173" s="68"/>
      <c r="I173" s="68"/>
    </row>
    <row r="174" spans="6:9">
      <c r="F174" s="68"/>
      <c r="G174" s="68"/>
      <c r="H174" s="68"/>
      <c r="I174" s="68"/>
    </row>
    <row r="175" spans="6:9">
      <c r="F175" s="68"/>
      <c r="G175" s="68"/>
      <c r="H175" s="68"/>
      <c r="I175" s="68"/>
    </row>
    <row r="176" spans="6:9">
      <c r="F176" s="68"/>
      <c r="G176" s="68"/>
      <c r="H176" s="68"/>
      <c r="I176" s="68"/>
    </row>
    <row r="177" spans="6:9">
      <c r="F177" s="68"/>
      <c r="G177" s="68"/>
      <c r="H177" s="68"/>
      <c r="I177" s="68"/>
    </row>
    <row r="178" spans="6:9">
      <c r="F178" s="68"/>
      <c r="G178" s="68"/>
      <c r="H178" s="68"/>
      <c r="I178" s="68"/>
    </row>
    <row r="179" spans="6:9">
      <c r="F179" s="68"/>
      <c r="G179" s="68"/>
      <c r="H179" s="68"/>
      <c r="I179" s="68"/>
    </row>
    <row r="180" spans="6:9">
      <c r="F180" s="68"/>
      <c r="G180" s="68"/>
      <c r="H180" s="68"/>
      <c r="I180" s="68"/>
    </row>
    <row r="181" spans="6:9">
      <c r="F181" s="68"/>
      <c r="G181" s="68"/>
      <c r="H181" s="68"/>
      <c r="I181" s="68"/>
    </row>
    <row r="182" spans="6:9">
      <c r="F182" s="68"/>
      <c r="G182" s="68"/>
      <c r="H182" s="68"/>
      <c r="I182" s="68"/>
    </row>
    <row r="183" spans="6:9">
      <c r="F183" s="68"/>
      <c r="G183" s="68"/>
      <c r="H183" s="68"/>
      <c r="I183" s="68"/>
    </row>
    <row r="184" spans="6:9">
      <c r="F184" s="68"/>
      <c r="G184" s="68"/>
      <c r="H184" s="68"/>
      <c r="I184" s="68"/>
    </row>
    <row r="185" spans="6:9">
      <c r="F185" s="68"/>
      <c r="G185" s="68"/>
      <c r="H185" s="68"/>
      <c r="I185" s="68"/>
    </row>
    <row r="186" spans="6:9">
      <c r="F186" s="68"/>
      <c r="G186" s="68"/>
      <c r="H186" s="68"/>
      <c r="I186" s="68"/>
    </row>
    <row r="187" spans="6:9">
      <c r="F187" s="68"/>
      <c r="G187" s="68"/>
      <c r="H187" s="68"/>
      <c r="I187" s="68"/>
    </row>
    <row r="188" spans="6:9">
      <c r="F188" s="68"/>
      <c r="G188" s="68"/>
      <c r="H188" s="68"/>
      <c r="I188" s="68"/>
    </row>
    <row r="189" spans="6:9">
      <c r="F189" s="68"/>
      <c r="G189" s="68"/>
      <c r="H189" s="68"/>
      <c r="I189" s="68"/>
    </row>
    <row r="190" spans="6:9">
      <c r="F190" s="68"/>
      <c r="G190" s="68"/>
      <c r="H190" s="68"/>
      <c r="I190" s="68"/>
    </row>
    <row r="191" spans="6:9">
      <c r="F191" s="68"/>
      <c r="G191" s="68"/>
      <c r="H191" s="68"/>
      <c r="I191" s="68"/>
    </row>
    <row r="192" spans="6:9">
      <c r="F192" s="68"/>
      <c r="G192" s="68"/>
      <c r="H192" s="68"/>
      <c r="I192" s="68"/>
    </row>
    <row r="193" spans="6:9">
      <c r="F193" s="68"/>
      <c r="G193" s="68"/>
      <c r="H193" s="68"/>
      <c r="I193" s="68"/>
    </row>
    <row r="194" spans="6:9">
      <c r="F194" s="68"/>
      <c r="G194" s="68"/>
      <c r="H194" s="68"/>
      <c r="I194" s="68"/>
    </row>
    <row r="195" spans="6:9">
      <c r="F195" s="68"/>
      <c r="G195" s="68"/>
      <c r="H195" s="68"/>
      <c r="I195" s="68"/>
    </row>
    <row r="196" spans="6:9">
      <c r="F196" s="68"/>
      <c r="G196" s="68"/>
      <c r="H196" s="68"/>
      <c r="I196" s="68"/>
    </row>
    <row r="197" spans="6:9">
      <c r="F197" s="68"/>
      <c r="G197" s="68"/>
      <c r="H197" s="68"/>
      <c r="I197" s="68"/>
    </row>
    <row r="198" spans="6:9">
      <c r="F198" s="68"/>
      <c r="G198" s="68"/>
      <c r="H198" s="68"/>
      <c r="I198" s="68"/>
    </row>
    <row r="199" spans="6:9">
      <c r="F199" s="68"/>
      <c r="G199" s="68"/>
      <c r="H199" s="68"/>
      <c r="I199" s="68"/>
    </row>
    <row r="200" spans="6:9">
      <c r="F200" s="68"/>
      <c r="G200" s="68"/>
      <c r="H200" s="68"/>
      <c r="I200" s="68"/>
    </row>
    <row r="201" spans="6:9">
      <c r="F201" s="68"/>
      <c r="G201" s="68"/>
      <c r="H201" s="68"/>
      <c r="I201" s="68"/>
    </row>
    <row r="202" spans="6:9">
      <c r="F202" s="68"/>
      <c r="G202" s="68"/>
      <c r="H202" s="68"/>
      <c r="I202" s="68"/>
    </row>
    <row r="203" spans="6:9">
      <c r="F203" s="68"/>
      <c r="G203" s="68"/>
      <c r="H203" s="68"/>
      <c r="I203" s="68"/>
    </row>
    <row r="204" spans="6:9">
      <c r="F204" s="68"/>
      <c r="G204" s="68"/>
      <c r="H204" s="68"/>
      <c r="I204" s="68"/>
    </row>
    <row r="205" spans="6:9">
      <c r="F205" s="68"/>
      <c r="G205" s="68"/>
      <c r="H205" s="68"/>
      <c r="I205" s="68"/>
    </row>
  </sheetData>
  <sheetProtection formatCells="0" autoFilter="0"/>
  <protectedRanges>
    <protectedRange sqref="B3:D3" name="LunchNumbers_1"/>
  </protectedRanges>
  <mergeCells count="5">
    <mergeCell ref="F6:I6"/>
    <mergeCell ref="J6:N6"/>
    <mergeCell ref="A23:N24"/>
    <mergeCell ref="C25:E26"/>
    <mergeCell ref="A5:E5"/>
  </mergeCells>
  <pageMargins left="0.70866141732283472" right="0.70866141732283472" top="0.74803149606299213" bottom="0.74803149606299213" header="0.31496062992125984" footer="0.31496062992125984"/>
  <pageSetup scale="84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6:L16" formula="1"/>
  </ignoredError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97998-72D3-4700-8CEE-0FF7AF3BD47C}">
  <sheetPr>
    <pageSetUpPr fitToPage="1"/>
  </sheetPr>
  <dimension ref="A1:S253"/>
  <sheetViews>
    <sheetView showGridLines="0" zoomScale="80" zoomScaleNormal="80" workbookViewId="0">
      <pane ySplit="3" topLeftCell="A4" activePane="bottomLeft" state="frozen"/>
      <selection pane="bottomLeft" activeCell="A2" sqref="A2"/>
      <selection activeCell="A2" sqref="A2"/>
    </sheetView>
  </sheetViews>
  <sheetFormatPr defaultColWidth="9.140625" defaultRowHeight="16.5"/>
  <cols>
    <col min="1" max="1" width="43.140625" style="1" customWidth="1"/>
    <col min="2" max="4" width="14.5703125" style="1" customWidth="1"/>
    <col min="5" max="5" width="18.7109375" style="1" bestFit="1" customWidth="1"/>
    <col min="6" max="8" width="9.140625" style="2" customWidth="1"/>
    <col min="9" max="9" width="11.5703125" style="2" customWidth="1"/>
    <col min="10" max="12" width="11.28515625" style="1" customWidth="1"/>
    <col min="13" max="13" width="16.42578125" style="1" customWidth="1"/>
    <col min="14" max="15" width="9.140625" style="1"/>
    <col min="16" max="16" width="9.140625" style="1" customWidth="1"/>
    <col min="17" max="16384" width="9.140625" style="1"/>
  </cols>
  <sheetData>
    <row r="1" spans="1:17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</row>
    <row r="2" spans="1:17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26"/>
    </row>
    <row r="3" spans="1:17" ht="36.7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26"/>
      <c r="Q3" s="39"/>
    </row>
    <row r="4" spans="1:17">
      <c r="A4" s="17"/>
      <c r="B4" s="17"/>
      <c r="C4" s="17"/>
      <c r="D4" s="17"/>
      <c r="E4" s="17"/>
      <c r="F4" s="68"/>
      <c r="G4" s="68"/>
      <c r="H4" s="68"/>
      <c r="I4" s="68"/>
      <c r="J4" s="16"/>
      <c r="K4" s="16"/>
      <c r="L4" s="16"/>
      <c r="M4" s="14"/>
    </row>
    <row r="5" spans="1:17" ht="19.5">
      <c r="A5" s="194" t="s">
        <v>93</v>
      </c>
      <c r="B5" s="197"/>
      <c r="C5" s="197"/>
      <c r="D5" s="197"/>
      <c r="E5" s="197"/>
      <c r="F5" s="61"/>
      <c r="G5" s="61"/>
      <c r="H5" s="61"/>
      <c r="I5" s="61"/>
      <c r="J5" s="61"/>
      <c r="K5" s="61"/>
      <c r="L5" s="61"/>
      <c r="M5" s="61"/>
    </row>
    <row r="6" spans="1:17" s="91" customFormat="1" ht="17.25" customHeight="1">
      <c r="A6" s="90"/>
      <c r="B6" s="90"/>
      <c r="C6" s="90"/>
      <c r="D6" s="90"/>
      <c r="E6" s="90"/>
      <c r="F6" s="200" t="s">
        <v>7</v>
      </c>
      <c r="G6" s="200"/>
      <c r="H6" s="200"/>
      <c r="I6" s="200"/>
      <c r="J6" s="201" t="s">
        <v>8</v>
      </c>
      <c r="K6" s="201"/>
      <c r="L6" s="201"/>
      <c r="M6" s="201"/>
    </row>
    <row r="7" spans="1:17" ht="42.75">
      <c r="A7" s="84" t="s">
        <v>6</v>
      </c>
      <c r="B7" s="24" t="s">
        <v>9</v>
      </c>
      <c r="C7" s="24" t="s">
        <v>10</v>
      </c>
      <c r="D7" s="25"/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24" t="s">
        <v>236</v>
      </c>
    </row>
    <row r="8" spans="1:17">
      <c r="A8" s="22"/>
      <c r="B8" s="7"/>
      <c r="C8" s="9"/>
      <c r="F8" s="51"/>
      <c r="G8" s="52"/>
      <c r="H8" s="52"/>
      <c r="I8" s="53"/>
      <c r="J8" s="8"/>
      <c r="K8" s="8"/>
      <c r="L8" s="8"/>
    </row>
    <row r="9" spans="1:17">
      <c r="A9" s="1" t="s">
        <v>42</v>
      </c>
      <c r="B9" s="37">
        <f t="shared" ref="B9:B14" si="0">SUM(J9:L9)</f>
        <v>60</v>
      </c>
      <c r="C9" s="6" t="s">
        <v>94</v>
      </c>
      <c r="E9" s="1" t="str">
        <f>"Approx "&amp;M9&amp;" Loaves*"</f>
        <v>Approx 4 Loaves*</v>
      </c>
      <c r="F9" s="51">
        <v>10</v>
      </c>
      <c r="G9" s="52">
        <v>20</v>
      </c>
      <c r="H9" s="52">
        <v>30</v>
      </c>
      <c r="I9" s="53" t="s">
        <v>95</v>
      </c>
      <c r="J9" s="36">
        <f>((F9/10)*B$3)</f>
        <v>10</v>
      </c>
      <c r="K9" s="36">
        <f>((G9/10)*C$3)</f>
        <v>20</v>
      </c>
      <c r="L9" s="36">
        <f>((H9/10)*D$3)</f>
        <v>30</v>
      </c>
      <c r="M9" s="5">
        <f>ROUNDUP(+B9/17,0)</f>
        <v>4</v>
      </c>
      <c r="N9" s="42"/>
    </row>
    <row r="10" spans="1:17">
      <c r="A10" s="1" t="s">
        <v>96</v>
      </c>
      <c r="B10" s="7">
        <f t="shared" si="0"/>
        <v>0.15000000000000002</v>
      </c>
      <c r="C10" s="6" t="s">
        <v>12</v>
      </c>
      <c r="F10" s="51">
        <v>25</v>
      </c>
      <c r="G10" s="52">
        <v>50</v>
      </c>
      <c r="H10" s="52">
        <v>75</v>
      </c>
      <c r="I10" s="53" t="s">
        <v>13</v>
      </c>
      <c r="J10" s="8">
        <f t="shared" ref="J10:L14" si="1">((F10/10)*B$3)/1000</f>
        <v>2.5000000000000001E-2</v>
      </c>
      <c r="K10" s="8">
        <f t="shared" si="1"/>
        <v>0.05</v>
      </c>
      <c r="L10" s="8">
        <f t="shared" si="1"/>
        <v>7.4999999999999997E-2</v>
      </c>
      <c r="N10" s="42"/>
    </row>
    <row r="11" spans="1:17">
      <c r="A11" s="1" t="s">
        <v>73</v>
      </c>
      <c r="B11" s="7">
        <f t="shared" si="0"/>
        <v>0.15000000000000002</v>
      </c>
      <c r="C11" s="6" t="s">
        <v>12</v>
      </c>
      <c r="F11" s="51">
        <v>25</v>
      </c>
      <c r="G11" s="52">
        <v>50</v>
      </c>
      <c r="H11" s="52">
        <v>75</v>
      </c>
      <c r="I11" s="53" t="s">
        <v>13</v>
      </c>
      <c r="J11" s="8">
        <f t="shared" si="1"/>
        <v>2.5000000000000001E-2</v>
      </c>
      <c r="K11" s="8">
        <f t="shared" si="1"/>
        <v>0.05</v>
      </c>
      <c r="L11" s="8">
        <f t="shared" si="1"/>
        <v>7.4999999999999997E-2</v>
      </c>
    </row>
    <row r="12" spans="1:17">
      <c r="A12" s="1" t="s">
        <v>40</v>
      </c>
      <c r="B12" s="7">
        <f t="shared" si="0"/>
        <v>1.5</v>
      </c>
      <c r="C12" s="6" t="s">
        <v>12</v>
      </c>
      <c r="F12" s="51">
        <v>250</v>
      </c>
      <c r="G12" s="52">
        <v>500</v>
      </c>
      <c r="H12" s="52">
        <v>750</v>
      </c>
      <c r="I12" s="53" t="s">
        <v>13</v>
      </c>
      <c r="J12" s="8">
        <f t="shared" si="1"/>
        <v>0.25</v>
      </c>
      <c r="K12" s="8">
        <f t="shared" si="1"/>
        <v>0.5</v>
      </c>
      <c r="L12" s="8">
        <f t="shared" si="1"/>
        <v>0.75</v>
      </c>
    </row>
    <row r="13" spans="1:17">
      <c r="A13" s="1" t="s">
        <v>74</v>
      </c>
      <c r="B13" s="7">
        <f t="shared" si="0"/>
        <v>0.75</v>
      </c>
      <c r="C13" s="6" t="s">
        <v>12</v>
      </c>
      <c r="F13" s="51">
        <v>125</v>
      </c>
      <c r="G13" s="52">
        <v>250</v>
      </c>
      <c r="H13" s="52">
        <v>375</v>
      </c>
      <c r="I13" s="53" t="s">
        <v>13</v>
      </c>
      <c r="J13" s="8">
        <f t="shared" si="1"/>
        <v>0.125</v>
      </c>
      <c r="K13" s="8">
        <f t="shared" si="1"/>
        <v>0.25</v>
      </c>
      <c r="L13" s="8">
        <f t="shared" si="1"/>
        <v>0.375</v>
      </c>
    </row>
    <row r="14" spans="1:17">
      <c r="A14" s="1" t="s">
        <v>97</v>
      </c>
      <c r="B14" s="7">
        <f t="shared" si="0"/>
        <v>0.60000000000000009</v>
      </c>
      <c r="C14" s="6" t="s">
        <v>12</v>
      </c>
      <c r="F14" s="51">
        <v>100</v>
      </c>
      <c r="G14" s="52">
        <v>200</v>
      </c>
      <c r="H14" s="52">
        <v>300</v>
      </c>
      <c r="I14" s="53" t="s">
        <v>13</v>
      </c>
      <c r="J14" s="8">
        <f t="shared" si="1"/>
        <v>0.1</v>
      </c>
      <c r="K14" s="8">
        <f t="shared" si="1"/>
        <v>0.2</v>
      </c>
      <c r="L14" s="8">
        <f t="shared" si="1"/>
        <v>0.3</v>
      </c>
    </row>
    <row r="15" spans="1:17">
      <c r="A15" s="22" t="s">
        <v>79</v>
      </c>
      <c r="B15" s="7"/>
      <c r="C15" s="6"/>
      <c r="F15" s="51"/>
      <c r="G15" s="52"/>
      <c r="H15" s="52"/>
      <c r="I15" s="53"/>
      <c r="J15" s="8"/>
      <c r="K15" s="8"/>
      <c r="L15" s="8"/>
    </row>
    <row r="16" spans="1:17">
      <c r="A16" s="80" t="s">
        <v>98</v>
      </c>
      <c r="B16" s="7">
        <f>SUM(J16:L16)</f>
        <v>0.5</v>
      </c>
      <c r="C16" s="6" t="s">
        <v>12</v>
      </c>
      <c r="F16" s="51">
        <v>250</v>
      </c>
      <c r="G16" s="52">
        <v>250</v>
      </c>
      <c r="H16" s="52">
        <v>250</v>
      </c>
      <c r="I16" s="53" t="s">
        <v>13</v>
      </c>
      <c r="J16" s="8">
        <f>((F16/10)*B$3)/1000</f>
        <v>0.25</v>
      </c>
      <c r="K16" s="8">
        <f>((G16/10)*C$3)/1000</f>
        <v>0.25</v>
      </c>
      <c r="L16" s="8"/>
    </row>
    <row r="17" spans="1:19">
      <c r="A17" s="1" t="s">
        <v>99</v>
      </c>
      <c r="B17" s="7">
        <f>SUM(J17:L17)</f>
        <v>2.4000000000000004</v>
      </c>
      <c r="C17" s="6" t="s">
        <v>12</v>
      </c>
      <c r="F17" s="51">
        <v>800</v>
      </c>
      <c r="G17" s="52">
        <v>800</v>
      </c>
      <c r="H17" s="52">
        <v>800</v>
      </c>
      <c r="I17" s="52" t="s">
        <v>13</v>
      </c>
      <c r="J17" s="8">
        <f>((F17/10)*B$3)/1000</f>
        <v>0.8</v>
      </c>
      <c r="K17" s="8">
        <f>((G17/10)*C$3)/1000</f>
        <v>0.8</v>
      </c>
      <c r="L17" s="8">
        <f>((H17/10)*D$3)/1000</f>
        <v>0.8</v>
      </c>
    </row>
    <row r="18" spans="1:19">
      <c r="F18" s="51"/>
      <c r="G18" s="52"/>
      <c r="H18" s="52"/>
      <c r="I18" s="52"/>
      <c r="J18" s="8"/>
      <c r="K18" s="8"/>
      <c r="L18" s="8"/>
      <c r="M18" s="9"/>
    </row>
    <row r="19" spans="1:19" ht="18" customHeight="1">
      <c r="A19" s="87" t="s">
        <v>227</v>
      </c>
      <c r="B19" s="40"/>
      <c r="C19" s="40"/>
      <c r="D19" s="40"/>
      <c r="E19" s="40"/>
      <c r="F19" s="51"/>
      <c r="G19" s="52"/>
      <c r="H19" s="52"/>
      <c r="I19" s="52"/>
      <c r="J19" s="8"/>
      <c r="K19" s="8"/>
      <c r="L19" s="8"/>
      <c r="M19" s="9"/>
      <c r="N19" s="44"/>
    </row>
    <row r="20" spans="1:19">
      <c r="F20" s="51"/>
      <c r="G20" s="52"/>
      <c r="H20" s="52"/>
      <c r="I20" s="52"/>
      <c r="J20" s="8"/>
      <c r="K20" s="8"/>
      <c r="L20" s="8"/>
      <c r="M20" s="6"/>
    </row>
    <row r="21" spans="1:19">
      <c r="A21" s="23" t="s">
        <v>228</v>
      </c>
      <c r="B21" s="32">
        <v>194</v>
      </c>
      <c r="C21" s="32">
        <v>282</v>
      </c>
      <c r="D21" s="32">
        <v>328</v>
      </c>
      <c r="E21" s="23"/>
      <c r="F21" s="54"/>
      <c r="G21" s="54"/>
      <c r="H21" s="54"/>
      <c r="I21" s="54"/>
    </row>
    <row r="22" spans="1:19">
      <c r="A22" s="199"/>
      <c r="B22" s="199"/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199"/>
    </row>
    <row r="23" spans="1:19">
      <c r="A23" s="199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</row>
    <row r="24" spans="1:19" ht="14.65" customHeight="1">
      <c r="C24" s="196" t="s">
        <v>229</v>
      </c>
      <c r="D24" s="202"/>
      <c r="E24" s="202"/>
      <c r="F24" s="3"/>
      <c r="G24" s="68"/>
      <c r="H24" s="68"/>
      <c r="I24" s="68"/>
    </row>
    <row r="25" spans="1:19" ht="14.65" customHeight="1">
      <c r="C25" s="202"/>
      <c r="D25" s="202"/>
      <c r="E25" s="202"/>
      <c r="F25" s="3"/>
      <c r="G25" s="68"/>
      <c r="H25" s="68"/>
      <c r="I25" s="68"/>
    </row>
    <row r="26" spans="1:19" s="67" customFormat="1">
      <c r="F26" s="68"/>
      <c r="G26" s="68"/>
      <c r="H26" s="68"/>
      <c r="I26" s="68"/>
    </row>
    <row r="27" spans="1:19" s="67" customFormat="1">
      <c r="F27" s="68"/>
      <c r="G27" s="68"/>
      <c r="H27" s="68"/>
      <c r="I27" s="68"/>
    </row>
    <row r="28" spans="1:19" s="67" customFormat="1">
      <c r="F28" s="68"/>
      <c r="G28" s="68"/>
      <c r="H28" s="68"/>
      <c r="I28" s="68"/>
    </row>
    <row r="29" spans="1:19" s="68" customFormat="1">
      <c r="A29" s="69"/>
      <c r="B29" s="69"/>
      <c r="C29" s="69"/>
      <c r="D29" s="69"/>
      <c r="E29" s="69"/>
      <c r="J29" s="67"/>
      <c r="K29" s="67"/>
      <c r="L29" s="67"/>
      <c r="M29" s="67"/>
      <c r="N29" s="67"/>
      <c r="O29" s="67"/>
      <c r="P29" s="67"/>
      <c r="Q29" s="67"/>
      <c r="R29" s="67"/>
      <c r="S29" s="67"/>
    </row>
    <row r="30" spans="1:19" s="67" customFormat="1">
      <c r="F30" s="68"/>
      <c r="G30" s="68"/>
      <c r="H30" s="68"/>
      <c r="I30" s="68"/>
    </row>
    <row r="31" spans="1:19" s="67" customFormat="1">
      <c r="F31" s="68"/>
      <c r="G31" s="68"/>
      <c r="H31" s="68"/>
      <c r="I31" s="68"/>
    </row>
    <row r="32" spans="1:19" s="67" customFormat="1">
      <c r="F32" s="68"/>
      <c r="G32" s="68"/>
      <c r="H32" s="68"/>
      <c r="I32" s="68"/>
    </row>
    <row r="33" spans="6:9" s="67" customFormat="1">
      <c r="F33" s="68"/>
      <c r="G33" s="68"/>
      <c r="H33" s="68"/>
      <c r="I33" s="68"/>
    </row>
    <row r="34" spans="6:9" s="67" customFormat="1">
      <c r="F34" s="68"/>
      <c r="G34" s="68"/>
      <c r="H34" s="68"/>
      <c r="I34" s="68"/>
    </row>
    <row r="35" spans="6:9" s="67" customFormat="1">
      <c r="F35" s="68"/>
      <c r="G35" s="68"/>
      <c r="H35" s="68"/>
      <c r="I35" s="68"/>
    </row>
    <row r="36" spans="6:9" s="67" customFormat="1">
      <c r="F36" s="68"/>
      <c r="G36" s="68"/>
      <c r="H36" s="68"/>
      <c r="I36" s="68"/>
    </row>
    <row r="37" spans="6:9" s="67" customFormat="1">
      <c r="F37" s="68"/>
      <c r="G37" s="68"/>
      <c r="H37" s="68"/>
      <c r="I37" s="68"/>
    </row>
    <row r="38" spans="6:9" s="67" customFormat="1">
      <c r="F38" s="68"/>
      <c r="G38" s="68"/>
      <c r="H38" s="68"/>
      <c r="I38" s="68"/>
    </row>
    <row r="39" spans="6:9" s="67" customFormat="1">
      <c r="F39" s="68"/>
      <c r="G39" s="68"/>
      <c r="H39" s="68"/>
      <c r="I39" s="68"/>
    </row>
    <row r="40" spans="6:9" s="67" customFormat="1">
      <c r="F40" s="68"/>
      <c r="G40" s="68"/>
      <c r="H40" s="68"/>
      <c r="I40" s="68"/>
    </row>
    <row r="41" spans="6:9" s="67" customFormat="1">
      <c r="F41" s="68"/>
      <c r="G41" s="68"/>
      <c r="H41" s="68"/>
      <c r="I41" s="68"/>
    </row>
    <row r="42" spans="6:9" s="67" customFormat="1">
      <c r="F42" s="68"/>
      <c r="G42" s="68"/>
      <c r="H42" s="68"/>
      <c r="I42" s="68"/>
    </row>
    <row r="43" spans="6:9" s="67" customFormat="1">
      <c r="F43" s="68"/>
      <c r="G43" s="68"/>
      <c r="H43" s="68"/>
      <c r="I43" s="68"/>
    </row>
    <row r="44" spans="6:9" s="67" customFormat="1">
      <c r="F44" s="68"/>
      <c r="G44" s="68"/>
      <c r="H44" s="68"/>
      <c r="I44" s="68"/>
    </row>
    <row r="45" spans="6:9" s="67" customFormat="1">
      <c r="F45" s="68"/>
      <c r="G45" s="68"/>
      <c r="H45" s="68"/>
      <c r="I45" s="68"/>
    </row>
    <row r="46" spans="6:9" s="67" customFormat="1">
      <c r="F46" s="68"/>
      <c r="G46" s="68"/>
      <c r="H46" s="68"/>
      <c r="I46" s="68"/>
    </row>
    <row r="47" spans="6:9" s="67" customFormat="1">
      <c r="F47" s="68"/>
      <c r="G47" s="68"/>
      <c r="H47" s="68"/>
      <c r="I47" s="68"/>
    </row>
    <row r="48" spans="6:9" s="67" customFormat="1">
      <c r="F48" s="68"/>
      <c r="G48" s="68"/>
      <c r="H48" s="68"/>
      <c r="I48" s="68"/>
    </row>
    <row r="49" spans="6:9" s="67" customFormat="1">
      <c r="F49" s="68"/>
      <c r="G49" s="68"/>
      <c r="H49" s="68"/>
      <c r="I49" s="68"/>
    </row>
    <row r="50" spans="6:9" s="67" customFormat="1">
      <c r="F50" s="68"/>
      <c r="G50" s="68"/>
      <c r="H50" s="68"/>
      <c r="I50" s="68"/>
    </row>
    <row r="51" spans="6:9" s="67" customFormat="1">
      <c r="F51" s="68"/>
      <c r="G51" s="68"/>
      <c r="H51" s="68"/>
      <c r="I51" s="68"/>
    </row>
    <row r="52" spans="6:9" s="67" customFormat="1">
      <c r="F52" s="68"/>
      <c r="G52" s="68"/>
      <c r="H52" s="68"/>
      <c r="I52" s="68"/>
    </row>
    <row r="53" spans="6:9" s="67" customFormat="1">
      <c r="F53" s="68"/>
      <c r="G53" s="68"/>
      <c r="H53" s="68"/>
      <c r="I53" s="68"/>
    </row>
    <row r="54" spans="6:9" s="67" customFormat="1">
      <c r="F54" s="68"/>
      <c r="G54" s="68"/>
      <c r="H54" s="68"/>
      <c r="I54" s="68"/>
    </row>
    <row r="55" spans="6:9" s="67" customFormat="1">
      <c r="F55" s="68"/>
      <c r="G55" s="68"/>
      <c r="H55" s="68"/>
      <c r="I55" s="68"/>
    </row>
    <row r="56" spans="6:9" s="67" customFormat="1">
      <c r="F56" s="68"/>
      <c r="G56" s="68"/>
      <c r="H56" s="68"/>
      <c r="I56" s="68"/>
    </row>
    <row r="57" spans="6:9" s="67" customFormat="1">
      <c r="F57" s="68"/>
      <c r="G57" s="68"/>
      <c r="H57" s="68"/>
      <c r="I57" s="68"/>
    </row>
    <row r="58" spans="6:9" s="67" customFormat="1">
      <c r="F58" s="68"/>
      <c r="G58" s="68"/>
      <c r="H58" s="68"/>
      <c r="I58" s="68"/>
    </row>
    <row r="59" spans="6:9" s="67" customFormat="1">
      <c r="F59" s="68"/>
      <c r="G59" s="68"/>
      <c r="H59" s="68"/>
      <c r="I59" s="68"/>
    </row>
    <row r="60" spans="6:9" s="67" customFormat="1">
      <c r="F60" s="68"/>
      <c r="G60" s="68"/>
      <c r="H60" s="68"/>
      <c r="I60" s="68"/>
    </row>
    <row r="61" spans="6:9" s="67" customFormat="1">
      <c r="F61" s="68"/>
      <c r="G61" s="68"/>
      <c r="H61" s="68"/>
      <c r="I61" s="68"/>
    </row>
    <row r="62" spans="6:9" s="67" customFormat="1">
      <c r="F62" s="68"/>
      <c r="G62" s="68"/>
      <c r="H62" s="68"/>
      <c r="I62" s="68"/>
    </row>
    <row r="63" spans="6:9" s="67" customFormat="1">
      <c r="F63" s="68"/>
      <c r="G63" s="68"/>
      <c r="H63" s="68"/>
      <c r="I63" s="68"/>
    </row>
    <row r="64" spans="6:9" s="67" customFormat="1">
      <c r="F64" s="68"/>
      <c r="G64" s="68"/>
      <c r="H64" s="68"/>
      <c r="I64" s="68"/>
    </row>
    <row r="65" spans="6:9" s="67" customFormat="1">
      <c r="F65" s="68"/>
      <c r="G65" s="68"/>
      <c r="H65" s="68"/>
      <c r="I65" s="68"/>
    </row>
    <row r="66" spans="6:9" s="67" customFormat="1">
      <c r="F66" s="68"/>
      <c r="G66" s="68"/>
      <c r="H66" s="68"/>
      <c r="I66" s="68"/>
    </row>
    <row r="67" spans="6:9" s="67" customFormat="1">
      <c r="F67" s="68"/>
      <c r="G67" s="68"/>
      <c r="H67" s="68"/>
      <c r="I67" s="68"/>
    </row>
    <row r="68" spans="6:9" s="67" customFormat="1">
      <c r="F68" s="68"/>
      <c r="G68" s="68"/>
      <c r="H68" s="68"/>
      <c r="I68" s="68"/>
    </row>
    <row r="69" spans="6:9" s="67" customFormat="1">
      <c r="F69" s="68"/>
      <c r="G69" s="68"/>
      <c r="H69" s="68"/>
      <c r="I69" s="68"/>
    </row>
    <row r="70" spans="6:9" s="67" customFormat="1">
      <c r="F70" s="68"/>
      <c r="G70" s="68"/>
      <c r="H70" s="68"/>
      <c r="I70" s="68"/>
    </row>
    <row r="71" spans="6:9" s="67" customFormat="1">
      <c r="F71" s="68"/>
      <c r="G71" s="68"/>
      <c r="H71" s="68"/>
      <c r="I71" s="68"/>
    </row>
    <row r="72" spans="6:9" s="67" customFormat="1">
      <c r="F72" s="68"/>
      <c r="G72" s="68"/>
      <c r="H72" s="68"/>
      <c r="I72" s="68"/>
    </row>
    <row r="73" spans="6:9" s="67" customFormat="1">
      <c r="F73" s="68"/>
      <c r="G73" s="68"/>
      <c r="H73" s="68"/>
      <c r="I73" s="68"/>
    </row>
    <row r="74" spans="6:9" s="67" customFormat="1">
      <c r="F74" s="68"/>
      <c r="G74" s="68"/>
      <c r="H74" s="68"/>
      <c r="I74" s="68"/>
    </row>
    <row r="75" spans="6:9" s="67" customFormat="1">
      <c r="F75" s="68"/>
      <c r="G75" s="68"/>
      <c r="H75" s="68"/>
      <c r="I75" s="68"/>
    </row>
    <row r="76" spans="6:9" s="67" customFormat="1">
      <c r="F76" s="68"/>
      <c r="G76" s="68"/>
      <c r="H76" s="68"/>
      <c r="I76" s="68"/>
    </row>
    <row r="77" spans="6:9" s="67" customFormat="1">
      <c r="F77" s="68"/>
      <c r="G77" s="68"/>
      <c r="H77" s="68"/>
      <c r="I77" s="68"/>
    </row>
    <row r="78" spans="6:9" s="67" customFormat="1">
      <c r="F78" s="68"/>
      <c r="G78" s="68"/>
      <c r="H78" s="68"/>
      <c r="I78" s="68"/>
    </row>
    <row r="79" spans="6:9" s="67" customFormat="1">
      <c r="F79" s="68"/>
      <c r="G79" s="68"/>
      <c r="H79" s="68"/>
      <c r="I79" s="68"/>
    </row>
    <row r="80" spans="6:9" s="67" customFormat="1">
      <c r="F80" s="68"/>
      <c r="G80" s="68"/>
      <c r="H80" s="68"/>
      <c r="I80" s="68"/>
    </row>
    <row r="81" spans="6:9" s="67" customFormat="1">
      <c r="F81" s="68"/>
      <c r="G81" s="68"/>
      <c r="H81" s="68"/>
      <c r="I81" s="68"/>
    </row>
    <row r="82" spans="6:9" s="67" customFormat="1">
      <c r="F82" s="68"/>
      <c r="G82" s="68"/>
      <c r="H82" s="68"/>
      <c r="I82" s="68"/>
    </row>
    <row r="83" spans="6:9" s="67" customFormat="1">
      <c r="F83" s="68"/>
      <c r="G83" s="68"/>
      <c r="H83" s="68"/>
      <c r="I83" s="68"/>
    </row>
    <row r="84" spans="6:9" s="67" customFormat="1">
      <c r="F84" s="68"/>
      <c r="G84" s="68"/>
      <c r="H84" s="68"/>
      <c r="I84" s="68"/>
    </row>
    <row r="85" spans="6:9" s="67" customFormat="1">
      <c r="F85" s="68"/>
      <c r="G85" s="68"/>
      <c r="H85" s="68"/>
      <c r="I85" s="68"/>
    </row>
    <row r="86" spans="6:9" s="67" customFormat="1">
      <c r="F86" s="68"/>
      <c r="G86" s="68"/>
      <c r="H86" s="68"/>
      <c r="I86" s="68"/>
    </row>
    <row r="87" spans="6:9" s="67" customFormat="1">
      <c r="F87" s="68"/>
      <c r="G87" s="68"/>
      <c r="H87" s="68"/>
      <c r="I87" s="68"/>
    </row>
    <row r="88" spans="6:9" s="67" customFormat="1">
      <c r="F88" s="68"/>
      <c r="G88" s="68"/>
      <c r="H88" s="68"/>
      <c r="I88" s="68"/>
    </row>
    <row r="89" spans="6:9" s="67" customFormat="1">
      <c r="F89" s="68"/>
      <c r="G89" s="68"/>
      <c r="H89" s="68"/>
      <c r="I89" s="68"/>
    </row>
    <row r="90" spans="6:9" s="67" customFormat="1">
      <c r="F90" s="68"/>
      <c r="G90" s="68"/>
      <c r="H90" s="68"/>
      <c r="I90" s="68"/>
    </row>
    <row r="91" spans="6:9" s="67" customFormat="1">
      <c r="F91" s="68"/>
      <c r="G91" s="68"/>
      <c r="H91" s="68"/>
      <c r="I91" s="68"/>
    </row>
    <row r="92" spans="6:9" s="67" customFormat="1">
      <c r="F92" s="68"/>
      <c r="G92" s="68"/>
      <c r="H92" s="68"/>
      <c r="I92" s="68"/>
    </row>
    <row r="93" spans="6:9" s="67" customFormat="1">
      <c r="F93" s="68"/>
      <c r="G93" s="68"/>
      <c r="H93" s="68"/>
      <c r="I93" s="68"/>
    </row>
    <row r="94" spans="6:9" s="67" customFormat="1">
      <c r="F94" s="68"/>
      <c r="G94" s="68"/>
      <c r="H94" s="68"/>
      <c r="I94" s="68"/>
    </row>
    <row r="95" spans="6:9" s="67" customFormat="1">
      <c r="F95" s="68"/>
      <c r="G95" s="68"/>
      <c r="H95" s="68"/>
      <c r="I95" s="68"/>
    </row>
    <row r="96" spans="6:9" s="67" customFormat="1">
      <c r="F96" s="68"/>
      <c r="G96" s="68"/>
      <c r="H96" s="68"/>
      <c r="I96" s="68"/>
    </row>
    <row r="97" spans="6:9" s="67" customFormat="1">
      <c r="F97" s="68"/>
      <c r="G97" s="68"/>
      <c r="H97" s="68"/>
      <c r="I97" s="68"/>
    </row>
    <row r="98" spans="6:9" s="67" customFormat="1">
      <c r="F98" s="68"/>
      <c r="G98" s="68"/>
      <c r="H98" s="68"/>
      <c r="I98" s="68"/>
    </row>
    <row r="99" spans="6:9" s="67" customFormat="1">
      <c r="F99" s="68"/>
      <c r="G99" s="68"/>
      <c r="H99" s="68"/>
      <c r="I99" s="68"/>
    </row>
    <row r="100" spans="6:9" s="67" customFormat="1">
      <c r="F100" s="68"/>
      <c r="G100" s="68"/>
      <c r="H100" s="68"/>
      <c r="I100" s="68"/>
    </row>
    <row r="101" spans="6:9" s="67" customFormat="1">
      <c r="F101" s="68"/>
      <c r="G101" s="68"/>
      <c r="H101" s="68"/>
      <c r="I101" s="68"/>
    </row>
    <row r="102" spans="6:9" s="67" customFormat="1">
      <c r="F102" s="68"/>
      <c r="G102" s="68"/>
      <c r="H102" s="68"/>
      <c r="I102" s="68"/>
    </row>
    <row r="103" spans="6:9" s="67" customFormat="1">
      <c r="F103" s="68"/>
      <c r="G103" s="68"/>
      <c r="H103" s="68"/>
      <c r="I103" s="68"/>
    </row>
    <row r="104" spans="6:9" s="67" customFormat="1">
      <c r="F104" s="68"/>
      <c r="G104" s="68"/>
      <c r="H104" s="68"/>
      <c r="I104" s="68"/>
    </row>
    <row r="105" spans="6:9" s="67" customFormat="1">
      <c r="F105" s="68"/>
      <c r="G105" s="68"/>
      <c r="H105" s="68"/>
      <c r="I105" s="68"/>
    </row>
    <row r="106" spans="6:9" s="67" customFormat="1">
      <c r="F106" s="68"/>
      <c r="G106" s="68"/>
      <c r="H106" s="68"/>
      <c r="I106" s="68"/>
    </row>
    <row r="107" spans="6:9" s="67" customFormat="1">
      <c r="F107" s="68"/>
      <c r="G107" s="68"/>
      <c r="H107" s="68"/>
      <c r="I107" s="68"/>
    </row>
    <row r="108" spans="6:9" s="67" customFormat="1">
      <c r="F108" s="68"/>
      <c r="G108" s="68"/>
      <c r="H108" s="68"/>
      <c r="I108" s="68"/>
    </row>
    <row r="109" spans="6:9" s="67" customFormat="1">
      <c r="F109" s="68"/>
      <c r="G109" s="68"/>
      <c r="H109" s="68"/>
      <c r="I109" s="68"/>
    </row>
    <row r="110" spans="6:9" s="67" customFormat="1">
      <c r="F110" s="68"/>
      <c r="G110" s="68"/>
      <c r="H110" s="68"/>
      <c r="I110" s="68"/>
    </row>
    <row r="111" spans="6:9" s="67" customFormat="1">
      <c r="F111" s="68"/>
      <c r="G111" s="68"/>
      <c r="H111" s="68"/>
      <c r="I111" s="68"/>
    </row>
    <row r="112" spans="6:9" s="67" customFormat="1">
      <c r="F112" s="68"/>
      <c r="G112" s="68"/>
      <c r="H112" s="68"/>
      <c r="I112" s="68"/>
    </row>
    <row r="113" spans="6:9" s="67" customFormat="1">
      <c r="F113" s="68"/>
      <c r="G113" s="68"/>
      <c r="H113" s="68"/>
      <c r="I113" s="68"/>
    </row>
    <row r="114" spans="6:9" s="67" customFormat="1">
      <c r="F114" s="68"/>
      <c r="G114" s="68"/>
      <c r="H114" s="68"/>
      <c r="I114" s="68"/>
    </row>
    <row r="115" spans="6:9" s="67" customFormat="1">
      <c r="F115" s="68"/>
      <c r="G115" s="68"/>
      <c r="H115" s="68"/>
      <c r="I115" s="68"/>
    </row>
    <row r="116" spans="6:9" s="67" customFormat="1">
      <c r="F116" s="68"/>
      <c r="G116" s="68"/>
      <c r="H116" s="68"/>
      <c r="I116" s="68"/>
    </row>
    <row r="117" spans="6:9" s="67" customFormat="1">
      <c r="F117" s="68"/>
      <c r="G117" s="68"/>
      <c r="H117" s="68"/>
      <c r="I117" s="68"/>
    </row>
    <row r="118" spans="6:9" s="67" customFormat="1">
      <c r="F118" s="68"/>
      <c r="G118" s="68"/>
      <c r="H118" s="68"/>
      <c r="I118" s="68"/>
    </row>
    <row r="119" spans="6:9" s="67" customFormat="1">
      <c r="F119" s="68"/>
      <c r="G119" s="68"/>
      <c r="H119" s="68"/>
      <c r="I119" s="68"/>
    </row>
    <row r="120" spans="6:9" s="67" customFormat="1">
      <c r="F120" s="68"/>
      <c r="G120" s="68"/>
      <c r="H120" s="68"/>
      <c r="I120" s="68"/>
    </row>
    <row r="121" spans="6:9" s="67" customFormat="1">
      <c r="F121" s="68"/>
      <c r="G121" s="68"/>
      <c r="H121" s="68"/>
      <c r="I121" s="68"/>
    </row>
    <row r="122" spans="6:9" s="67" customFormat="1">
      <c r="F122" s="68"/>
      <c r="G122" s="68"/>
      <c r="H122" s="68"/>
      <c r="I122" s="68"/>
    </row>
    <row r="123" spans="6:9" s="67" customFormat="1">
      <c r="F123" s="68"/>
      <c r="G123" s="68"/>
      <c r="H123" s="68"/>
      <c r="I123" s="68"/>
    </row>
    <row r="124" spans="6:9" s="67" customFormat="1">
      <c r="F124" s="68"/>
      <c r="G124" s="68"/>
      <c r="H124" s="68"/>
      <c r="I124" s="68"/>
    </row>
    <row r="125" spans="6:9" s="67" customFormat="1">
      <c r="F125" s="68"/>
      <c r="G125" s="68"/>
      <c r="H125" s="68"/>
      <c r="I125" s="68"/>
    </row>
    <row r="126" spans="6:9" s="67" customFormat="1">
      <c r="F126" s="68"/>
      <c r="G126" s="68"/>
      <c r="H126" s="68"/>
      <c r="I126" s="68"/>
    </row>
    <row r="127" spans="6:9" s="67" customFormat="1">
      <c r="F127" s="68"/>
      <c r="G127" s="68"/>
      <c r="H127" s="68"/>
      <c r="I127" s="68"/>
    </row>
    <row r="128" spans="6:9" s="67" customFormat="1">
      <c r="F128" s="68"/>
      <c r="G128" s="68"/>
      <c r="H128" s="68"/>
      <c r="I128" s="68"/>
    </row>
    <row r="129" spans="6:9" s="67" customFormat="1">
      <c r="F129" s="68"/>
      <c r="G129" s="68"/>
      <c r="H129" s="68"/>
      <c r="I129" s="68"/>
    </row>
    <row r="130" spans="6:9" s="67" customFormat="1">
      <c r="F130" s="68"/>
      <c r="G130" s="68"/>
      <c r="H130" s="68"/>
      <c r="I130" s="68"/>
    </row>
    <row r="131" spans="6:9" s="67" customFormat="1">
      <c r="F131" s="68"/>
      <c r="G131" s="68"/>
      <c r="H131" s="68"/>
      <c r="I131" s="68"/>
    </row>
    <row r="132" spans="6:9" s="67" customFormat="1">
      <c r="F132" s="68"/>
      <c r="G132" s="68"/>
      <c r="H132" s="68"/>
      <c r="I132" s="68"/>
    </row>
    <row r="133" spans="6:9" s="67" customFormat="1">
      <c r="F133" s="68"/>
      <c r="G133" s="68"/>
      <c r="H133" s="68"/>
      <c r="I133" s="68"/>
    </row>
    <row r="134" spans="6:9" s="67" customFormat="1">
      <c r="F134" s="68"/>
      <c r="G134" s="68"/>
      <c r="H134" s="68"/>
      <c r="I134" s="68"/>
    </row>
    <row r="135" spans="6:9" s="67" customFormat="1">
      <c r="F135" s="68"/>
      <c r="G135" s="68"/>
      <c r="H135" s="68"/>
      <c r="I135" s="68"/>
    </row>
    <row r="136" spans="6:9" s="67" customFormat="1">
      <c r="F136" s="68"/>
      <c r="G136" s="68"/>
      <c r="H136" s="68"/>
      <c r="I136" s="68"/>
    </row>
    <row r="137" spans="6:9" s="67" customFormat="1">
      <c r="F137" s="68"/>
      <c r="G137" s="68"/>
      <c r="H137" s="68"/>
      <c r="I137" s="68"/>
    </row>
    <row r="138" spans="6:9" s="67" customFormat="1">
      <c r="F138" s="68"/>
      <c r="G138" s="68"/>
      <c r="H138" s="68"/>
      <c r="I138" s="68"/>
    </row>
    <row r="139" spans="6:9" s="67" customFormat="1">
      <c r="F139" s="68"/>
      <c r="G139" s="68"/>
      <c r="H139" s="68"/>
      <c r="I139" s="68"/>
    </row>
    <row r="140" spans="6:9" s="67" customFormat="1">
      <c r="F140" s="68"/>
      <c r="G140" s="68"/>
      <c r="H140" s="68"/>
      <c r="I140" s="68"/>
    </row>
    <row r="141" spans="6:9" s="67" customFormat="1">
      <c r="F141" s="68"/>
      <c r="G141" s="68"/>
      <c r="H141" s="68"/>
      <c r="I141" s="68"/>
    </row>
    <row r="142" spans="6:9" s="67" customFormat="1">
      <c r="F142" s="68"/>
      <c r="G142" s="68"/>
      <c r="H142" s="68"/>
      <c r="I142" s="68"/>
    </row>
    <row r="143" spans="6:9" s="67" customFormat="1">
      <c r="F143" s="68"/>
      <c r="G143" s="68"/>
      <c r="H143" s="68"/>
      <c r="I143" s="68"/>
    </row>
    <row r="144" spans="6:9" s="67" customFormat="1">
      <c r="F144" s="68"/>
      <c r="G144" s="68"/>
      <c r="H144" s="68"/>
      <c r="I144" s="68"/>
    </row>
    <row r="145" spans="6:9" s="67" customFormat="1">
      <c r="F145" s="68"/>
      <c r="G145" s="68"/>
      <c r="H145" s="68"/>
      <c r="I145" s="68"/>
    </row>
    <row r="146" spans="6:9" s="67" customFormat="1">
      <c r="F146" s="68"/>
      <c r="G146" s="68"/>
      <c r="H146" s="68"/>
      <c r="I146" s="68"/>
    </row>
    <row r="147" spans="6:9" s="67" customFormat="1">
      <c r="F147" s="68"/>
      <c r="G147" s="68"/>
      <c r="H147" s="68"/>
      <c r="I147" s="68"/>
    </row>
    <row r="148" spans="6:9" s="67" customFormat="1">
      <c r="F148" s="68"/>
      <c r="G148" s="68"/>
      <c r="H148" s="68"/>
      <c r="I148" s="68"/>
    </row>
    <row r="149" spans="6:9" s="67" customFormat="1">
      <c r="F149" s="68"/>
      <c r="G149" s="68"/>
      <c r="H149" s="68"/>
      <c r="I149" s="68"/>
    </row>
    <row r="150" spans="6:9" s="67" customFormat="1">
      <c r="F150" s="68"/>
      <c r="G150" s="68"/>
      <c r="H150" s="68"/>
      <c r="I150" s="68"/>
    </row>
    <row r="151" spans="6:9" s="67" customFormat="1">
      <c r="F151" s="68"/>
      <c r="G151" s="68"/>
      <c r="H151" s="68"/>
      <c r="I151" s="68"/>
    </row>
    <row r="152" spans="6:9" s="67" customFormat="1">
      <c r="F152" s="68"/>
      <c r="G152" s="68"/>
      <c r="H152" s="68"/>
      <c r="I152" s="68"/>
    </row>
    <row r="153" spans="6:9" s="67" customFormat="1">
      <c r="F153" s="68"/>
      <c r="G153" s="68"/>
      <c r="H153" s="68"/>
      <c r="I153" s="68"/>
    </row>
    <row r="154" spans="6:9" s="67" customFormat="1">
      <c r="F154" s="68"/>
      <c r="G154" s="68"/>
      <c r="H154" s="68"/>
      <c r="I154" s="68"/>
    </row>
    <row r="155" spans="6:9" s="67" customFormat="1">
      <c r="F155" s="68"/>
      <c r="G155" s="68"/>
      <c r="H155" s="68"/>
      <c r="I155" s="68"/>
    </row>
    <row r="156" spans="6:9" s="67" customFormat="1">
      <c r="F156" s="68"/>
      <c r="G156" s="68"/>
      <c r="H156" s="68"/>
      <c r="I156" s="68"/>
    </row>
    <row r="157" spans="6:9" s="67" customFormat="1">
      <c r="F157" s="68"/>
      <c r="G157" s="68"/>
      <c r="H157" s="68"/>
      <c r="I157" s="68"/>
    </row>
    <row r="158" spans="6:9" s="67" customFormat="1">
      <c r="F158" s="68"/>
      <c r="G158" s="68"/>
      <c r="H158" s="68"/>
      <c r="I158" s="68"/>
    </row>
    <row r="159" spans="6:9" s="67" customFormat="1">
      <c r="F159" s="68"/>
      <c r="G159" s="68"/>
      <c r="H159" s="68"/>
      <c r="I159" s="68"/>
    </row>
    <row r="160" spans="6:9" s="67" customFormat="1">
      <c r="F160" s="68"/>
      <c r="G160" s="68"/>
      <c r="H160" s="68"/>
      <c r="I160" s="68"/>
    </row>
    <row r="161" spans="6:9" s="67" customFormat="1">
      <c r="F161" s="68"/>
      <c r="G161" s="68"/>
      <c r="H161" s="68"/>
      <c r="I161" s="68"/>
    </row>
    <row r="162" spans="6:9" s="67" customFormat="1">
      <c r="F162" s="68"/>
      <c r="G162" s="68"/>
      <c r="H162" s="68"/>
      <c r="I162" s="68"/>
    </row>
    <row r="163" spans="6:9" s="67" customFormat="1">
      <c r="F163" s="68"/>
      <c r="G163" s="68"/>
      <c r="H163" s="68"/>
      <c r="I163" s="68"/>
    </row>
    <row r="164" spans="6:9" s="67" customFormat="1">
      <c r="F164" s="68"/>
      <c r="G164" s="68"/>
      <c r="H164" s="68"/>
      <c r="I164" s="68"/>
    </row>
    <row r="165" spans="6:9" s="67" customFormat="1">
      <c r="F165" s="68"/>
      <c r="G165" s="68"/>
      <c r="H165" s="68"/>
      <c r="I165" s="68"/>
    </row>
    <row r="166" spans="6:9" s="67" customFormat="1">
      <c r="F166" s="68"/>
      <c r="G166" s="68"/>
      <c r="H166" s="68"/>
      <c r="I166" s="68"/>
    </row>
    <row r="167" spans="6:9" s="67" customFormat="1">
      <c r="F167" s="68"/>
      <c r="G167" s="68"/>
      <c r="H167" s="68"/>
      <c r="I167" s="68"/>
    </row>
    <row r="168" spans="6:9" s="67" customFormat="1">
      <c r="F168" s="68"/>
      <c r="G168" s="68"/>
      <c r="H168" s="68"/>
      <c r="I168" s="68"/>
    </row>
    <row r="169" spans="6:9" s="67" customFormat="1">
      <c r="F169" s="68"/>
      <c r="G169" s="68"/>
      <c r="H169" s="68"/>
      <c r="I169" s="68"/>
    </row>
    <row r="170" spans="6:9" s="67" customFormat="1">
      <c r="F170" s="68"/>
      <c r="G170" s="68"/>
      <c r="H170" s="68"/>
      <c r="I170" s="68"/>
    </row>
    <row r="171" spans="6:9" s="67" customFormat="1">
      <c r="F171" s="68"/>
      <c r="G171" s="68"/>
      <c r="H171" s="68"/>
      <c r="I171" s="68"/>
    </row>
    <row r="172" spans="6:9" s="67" customFormat="1">
      <c r="F172" s="68"/>
      <c r="G172" s="68"/>
      <c r="H172" s="68"/>
      <c r="I172" s="68"/>
    </row>
    <row r="173" spans="6:9" s="67" customFormat="1">
      <c r="F173" s="68"/>
      <c r="G173" s="68"/>
      <c r="H173" s="68"/>
      <c r="I173" s="68"/>
    </row>
    <row r="174" spans="6:9" s="67" customFormat="1">
      <c r="F174" s="68"/>
      <c r="G174" s="68"/>
      <c r="H174" s="68"/>
      <c r="I174" s="68"/>
    </row>
    <row r="175" spans="6:9" s="67" customFormat="1">
      <c r="F175" s="68"/>
      <c r="G175" s="68"/>
      <c r="H175" s="68"/>
      <c r="I175" s="68"/>
    </row>
    <row r="176" spans="6:9" s="67" customFormat="1">
      <c r="F176" s="68"/>
      <c r="G176" s="68"/>
      <c r="H176" s="68"/>
      <c r="I176" s="68"/>
    </row>
    <row r="177" spans="6:9" s="67" customFormat="1">
      <c r="F177" s="68"/>
      <c r="G177" s="68"/>
      <c r="H177" s="68"/>
      <c r="I177" s="68"/>
    </row>
    <row r="178" spans="6:9" s="67" customFormat="1">
      <c r="F178" s="68"/>
      <c r="G178" s="68"/>
      <c r="H178" s="68"/>
      <c r="I178" s="68"/>
    </row>
    <row r="179" spans="6:9" s="67" customFormat="1">
      <c r="F179" s="68"/>
      <c r="G179" s="68"/>
      <c r="H179" s="68"/>
      <c r="I179" s="68"/>
    </row>
    <row r="180" spans="6:9" s="67" customFormat="1">
      <c r="F180" s="68"/>
      <c r="G180" s="68"/>
      <c r="H180" s="68"/>
      <c r="I180" s="68"/>
    </row>
    <row r="181" spans="6:9" s="67" customFormat="1">
      <c r="F181" s="68"/>
      <c r="G181" s="68"/>
      <c r="H181" s="68"/>
      <c r="I181" s="68"/>
    </row>
    <row r="182" spans="6:9" s="67" customFormat="1">
      <c r="F182" s="68"/>
      <c r="G182" s="68"/>
      <c r="H182" s="68"/>
      <c r="I182" s="68"/>
    </row>
    <row r="183" spans="6:9" s="67" customFormat="1">
      <c r="F183" s="68"/>
      <c r="G183" s="68"/>
      <c r="H183" s="68"/>
      <c r="I183" s="68"/>
    </row>
    <row r="184" spans="6:9" s="67" customFormat="1">
      <c r="F184" s="68"/>
      <c r="G184" s="68"/>
      <c r="H184" s="68"/>
      <c r="I184" s="68"/>
    </row>
    <row r="185" spans="6:9" s="67" customFormat="1">
      <c r="F185" s="68"/>
      <c r="G185" s="68"/>
      <c r="H185" s="68"/>
      <c r="I185" s="68"/>
    </row>
    <row r="186" spans="6:9" s="67" customFormat="1">
      <c r="F186" s="68"/>
      <c r="G186" s="68"/>
      <c r="H186" s="68"/>
      <c r="I186" s="68"/>
    </row>
    <row r="187" spans="6:9" s="67" customFormat="1">
      <c r="F187" s="68"/>
      <c r="G187" s="68"/>
      <c r="H187" s="68"/>
      <c r="I187" s="68"/>
    </row>
    <row r="188" spans="6:9" s="67" customFormat="1">
      <c r="F188" s="68"/>
      <c r="G188" s="68"/>
      <c r="H188" s="68"/>
      <c r="I188" s="68"/>
    </row>
    <row r="189" spans="6:9" s="67" customFormat="1">
      <c r="F189" s="68"/>
      <c r="G189" s="68"/>
      <c r="H189" s="68"/>
      <c r="I189" s="68"/>
    </row>
    <row r="190" spans="6:9" s="67" customFormat="1">
      <c r="F190" s="68"/>
      <c r="G190" s="68"/>
      <c r="H190" s="68"/>
      <c r="I190" s="68"/>
    </row>
    <row r="191" spans="6:9" s="67" customFormat="1">
      <c r="F191" s="68"/>
      <c r="G191" s="68"/>
      <c r="H191" s="68"/>
      <c r="I191" s="68"/>
    </row>
    <row r="192" spans="6:9" s="67" customFormat="1">
      <c r="F192" s="68"/>
      <c r="G192" s="68"/>
      <c r="H192" s="68"/>
      <c r="I192" s="68"/>
    </row>
    <row r="193" spans="6:9" s="67" customFormat="1">
      <c r="F193" s="68"/>
      <c r="G193" s="68"/>
      <c r="H193" s="68"/>
      <c r="I193" s="68"/>
    </row>
    <row r="194" spans="6:9" s="67" customFormat="1">
      <c r="F194" s="68"/>
      <c r="G194" s="68"/>
      <c r="H194" s="68"/>
      <c r="I194" s="68"/>
    </row>
    <row r="195" spans="6:9" s="67" customFormat="1">
      <c r="F195" s="68"/>
      <c r="G195" s="68"/>
      <c r="H195" s="68"/>
      <c r="I195" s="68"/>
    </row>
    <row r="196" spans="6:9" s="67" customFormat="1">
      <c r="F196" s="68"/>
      <c r="G196" s="68"/>
      <c r="H196" s="68"/>
      <c r="I196" s="68"/>
    </row>
    <row r="197" spans="6:9" s="67" customFormat="1">
      <c r="F197" s="68"/>
      <c r="G197" s="68"/>
      <c r="H197" s="68"/>
      <c r="I197" s="68"/>
    </row>
    <row r="198" spans="6:9" s="67" customFormat="1">
      <c r="F198" s="68"/>
      <c r="G198" s="68"/>
      <c r="H198" s="68"/>
      <c r="I198" s="68"/>
    </row>
    <row r="199" spans="6:9" s="67" customFormat="1">
      <c r="F199" s="68"/>
      <c r="G199" s="68"/>
      <c r="H199" s="68"/>
      <c r="I199" s="68"/>
    </row>
    <row r="200" spans="6:9" s="67" customFormat="1">
      <c r="F200" s="68"/>
      <c r="G200" s="68"/>
      <c r="H200" s="68"/>
      <c r="I200" s="68"/>
    </row>
    <row r="201" spans="6:9" s="67" customFormat="1">
      <c r="F201" s="68"/>
      <c r="G201" s="68"/>
      <c r="H201" s="68"/>
      <c r="I201" s="68"/>
    </row>
    <row r="202" spans="6:9" s="67" customFormat="1">
      <c r="F202" s="68"/>
      <c r="G202" s="68"/>
      <c r="H202" s="68"/>
      <c r="I202" s="68"/>
    </row>
    <row r="203" spans="6:9" s="67" customFormat="1">
      <c r="F203" s="68"/>
      <c r="G203" s="68"/>
      <c r="H203" s="68"/>
      <c r="I203" s="68"/>
    </row>
    <row r="204" spans="6:9" s="67" customFormat="1">
      <c r="F204" s="68"/>
      <c r="G204" s="68"/>
      <c r="H204" s="68"/>
      <c r="I204" s="68"/>
    </row>
    <row r="205" spans="6:9" s="67" customFormat="1">
      <c r="F205" s="68"/>
      <c r="G205" s="68"/>
      <c r="H205" s="68"/>
      <c r="I205" s="68"/>
    </row>
    <row r="206" spans="6:9" s="67" customFormat="1">
      <c r="F206" s="68"/>
      <c r="G206" s="68"/>
      <c r="H206" s="68"/>
      <c r="I206" s="68"/>
    </row>
    <row r="207" spans="6:9" s="67" customFormat="1">
      <c r="F207" s="68"/>
      <c r="G207" s="68"/>
      <c r="H207" s="68"/>
      <c r="I207" s="68"/>
    </row>
    <row r="208" spans="6:9" s="67" customFormat="1">
      <c r="F208" s="68"/>
      <c r="G208" s="68"/>
      <c r="H208" s="68"/>
      <c r="I208" s="68"/>
    </row>
    <row r="209" spans="6:9" s="67" customFormat="1">
      <c r="F209" s="68"/>
      <c r="G209" s="68"/>
      <c r="H209" s="68"/>
      <c r="I209" s="68"/>
    </row>
    <row r="210" spans="6:9" s="67" customFormat="1">
      <c r="F210" s="68"/>
      <c r="G210" s="68"/>
      <c r="H210" s="68"/>
      <c r="I210" s="68"/>
    </row>
    <row r="211" spans="6:9" s="67" customFormat="1">
      <c r="F211" s="68"/>
      <c r="G211" s="68"/>
      <c r="H211" s="68"/>
      <c r="I211" s="68"/>
    </row>
    <row r="212" spans="6:9" s="67" customFormat="1">
      <c r="F212" s="68"/>
      <c r="G212" s="68"/>
      <c r="H212" s="68"/>
      <c r="I212" s="68"/>
    </row>
    <row r="213" spans="6:9" s="67" customFormat="1">
      <c r="F213" s="68"/>
      <c r="G213" s="68"/>
      <c r="H213" s="68"/>
      <c r="I213" s="68"/>
    </row>
    <row r="214" spans="6:9" s="67" customFormat="1">
      <c r="F214" s="68"/>
      <c r="G214" s="68"/>
      <c r="H214" s="68"/>
      <c r="I214" s="68"/>
    </row>
    <row r="215" spans="6:9" s="67" customFormat="1">
      <c r="F215" s="68"/>
      <c r="G215" s="68"/>
      <c r="H215" s="68"/>
      <c r="I215" s="68"/>
    </row>
    <row r="216" spans="6:9" s="67" customFormat="1">
      <c r="F216" s="68"/>
      <c r="G216" s="68"/>
      <c r="H216" s="68"/>
      <c r="I216" s="68"/>
    </row>
    <row r="217" spans="6:9" s="67" customFormat="1">
      <c r="F217" s="68"/>
      <c r="G217" s="68"/>
      <c r="H217" s="68"/>
      <c r="I217" s="68"/>
    </row>
    <row r="218" spans="6:9" s="67" customFormat="1">
      <c r="F218" s="68"/>
      <c r="G218" s="68"/>
      <c r="H218" s="68"/>
      <c r="I218" s="68"/>
    </row>
    <row r="219" spans="6:9" s="67" customFormat="1">
      <c r="F219" s="68"/>
      <c r="G219" s="68"/>
      <c r="H219" s="68"/>
      <c r="I219" s="68"/>
    </row>
    <row r="220" spans="6:9" s="67" customFormat="1">
      <c r="F220" s="68"/>
      <c r="G220" s="68"/>
      <c r="H220" s="68"/>
      <c r="I220" s="68"/>
    </row>
    <row r="221" spans="6:9" s="67" customFormat="1">
      <c r="F221" s="68"/>
      <c r="G221" s="68"/>
      <c r="H221" s="68"/>
      <c r="I221" s="68"/>
    </row>
    <row r="222" spans="6:9" s="67" customFormat="1">
      <c r="F222" s="68"/>
      <c r="G222" s="68"/>
      <c r="H222" s="68"/>
      <c r="I222" s="68"/>
    </row>
    <row r="223" spans="6:9" s="67" customFormat="1">
      <c r="F223" s="68"/>
      <c r="G223" s="68"/>
      <c r="H223" s="68"/>
      <c r="I223" s="68"/>
    </row>
    <row r="224" spans="6:9" s="67" customFormat="1">
      <c r="F224" s="68"/>
      <c r="G224" s="68"/>
      <c r="H224" s="68"/>
      <c r="I224" s="68"/>
    </row>
    <row r="225" spans="6:9" s="67" customFormat="1">
      <c r="F225" s="68"/>
      <c r="G225" s="68"/>
      <c r="H225" s="68"/>
      <c r="I225" s="68"/>
    </row>
    <row r="226" spans="6:9" s="67" customFormat="1">
      <c r="F226" s="68"/>
      <c r="G226" s="68"/>
      <c r="H226" s="68"/>
      <c r="I226" s="68"/>
    </row>
    <row r="227" spans="6:9" s="67" customFormat="1">
      <c r="F227" s="68"/>
      <c r="G227" s="68"/>
      <c r="H227" s="68"/>
      <c r="I227" s="68"/>
    </row>
    <row r="228" spans="6:9" s="67" customFormat="1">
      <c r="F228" s="68"/>
      <c r="G228" s="68"/>
      <c r="H228" s="68"/>
      <c r="I228" s="68"/>
    </row>
    <row r="229" spans="6:9" s="67" customFormat="1">
      <c r="F229" s="68"/>
      <c r="G229" s="68"/>
      <c r="H229" s="68"/>
      <c r="I229" s="68"/>
    </row>
    <row r="230" spans="6:9" s="67" customFormat="1">
      <c r="F230" s="68"/>
      <c r="G230" s="68"/>
      <c r="H230" s="68"/>
      <c r="I230" s="68"/>
    </row>
    <row r="231" spans="6:9" s="67" customFormat="1">
      <c r="F231" s="68"/>
      <c r="G231" s="68"/>
      <c r="H231" s="68"/>
      <c r="I231" s="68"/>
    </row>
    <row r="232" spans="6:9" s="67" customFormat="1">
      <c r="F232" s="68"/>
      <c r="G232" s="68"/>
      <c r="H232" s="68"/>
      <c r="I232" s="68"/>
    </row>
    <row r="233" spans="6:9" s="67" customFormat="1">
      <c r="F233" s="68"/>
      <c r="G233" s="68"/>
      <c r="H233" s="68"/>
      <c r="I233" s="68"/>
    </row>
    <row r="234" spans="6:9" s="67" customFormat="1">
      <c r="F234" s="68"/>
      <c r="G234" s="68"/>
      <c r="H234" s="68"/>
      <c r="I234" s="68"/>
    </row>
    <row r="235" spans="6:9" s="67" customFormat="1">
      <c r="F235" s="68"/>
      <c r="G235" s="68"/>
      <c r="H235" s="68"/>
      <c r="I235" s="68"/>
    </row>
    <row r="236" spans="6:9" s="67" customFormat="1">
      <c r="F236" s="68"/>
      <c r="G236" s="68"/>
      <c r="H236" s="68"/>
      <c r="I236" s="68"/>
    </row>
    <row r="237" spans="6:9" s="67" customFormat="1">
      <c r="F237" s="68"/>
      <c r="G237" s="68"/>
      <c r="H237" s="68"/>
      <c r="I237" s="68"/>
    </row>
    <row r="238" spans="6:9" s="67" customFormat="1">
      <c r="F238" s="68"/>
      <c r="G238" s="68"/>
      <c r="H238" s="68"/>
      <c r="I238" s="68"/>
    </row>
    <row r="239" spans="6:9" s="67" customFormat="1">
      <c r="F239" s="68"/>
      <c r="G239" s="68"/>
      <c r="H239" s="68"/>
      <c r="I239" s="68"/>
    </row>
    <row r="240" spans="6:9" s="67" customFormat="1">
      <c r="F240" s="68"/>
      <c r="G240" s="68"/>
      <c r="H240" s="68"/>
      <c r="I240" s="68"/>
    </row>
    <row r="241" spans="6:9" s="67" customFormat="1">
      <c r="F241" s="68"/>
      <c r="G241" s="68"/>
      <c r="H241" s="68"/>
      <c r="I241" s="68"/>
    </row>
    <row r="242" spans="6:9" s="67" customFormat="1">
      <c r="F242" s="68"/>
      <c r="G242" s="68"/>
      <c r="H242" s="68"/>
      <c r="I242" s="68"/>
    </row>
    <row r="243" spans="6:9" s="67" customFormat="1">
      <c r="F243" s="68"/>
      <c r="G243" s="68"/>
      <c r="H243" s="68"/>
      <c r="I243" s="68"/>
    </row>
    <row r="244" spans="6:9" s="67" customFormat="1">
      <c r="F244" s="68"/>
      <c r="G244" s="68"/>
      <c r="H244" s="68"/>
      <c r="I244" s="68"/>
    </row>
    <row r="245" spans="6:9" s="67" customFormat="1">
      <c r="F245" s="68"/>
      <c r="G245" s="68"/>
      <c r="H245" s="68"/>
      <c r="I245" s="68"/>
    </row>
    <row r="246" spans="6:9" s="67" customFormat="1">
      <c r="F246" s="68"/>
      <c r="G246" s="68"/>
      <c r="H246" s="68"/>
      <c r="I246" s="68"/>
    </row>
    <row r="247" spans="6:9" s="67" customFormat="1">
      <c r="F247" s="68"/>
      <c r="G247" s="68"/>
      <c r="H247" s="68"/>
      <c r="I247" s="68"/>
    </row>
    <row r="248" spans="6:9" s="67" customFormat="1">
      <c r="F248" s="68"/>
      <c r="G248" s="68"/>
      <c r="H248" s="68"/>
      <c r="I248" s="68"/>
    </row>
    <row r="249" spans="6:9" s="67" customFormat="1">
      <c r="F249" s="68"/>
      <c r="G249" s="68"/>
      <c r="H249" s="68"/>
      <c r="I249" s="68"/>
    </row>
    <row r="250" spans="6:9" s="67" customFormat="1">
      <c r="F250" s="68"/>
      <c r="G250" s="68"/>
      <c r="H250" s="68"/>
      <c r="I250" s="68"/>
    </row>
    <row r="251" spans="6:9" s="67" customFormat="1">
      <c r="F251" s="68"/>
      <c r="G251" s="68"/>
      <c r="H251" s="68"/>
      <c r="I251" s="68"/>
    </row>
    <row r="252" spans="6:9" s="67" customFormat="1">
      <c r="F252" s="68"/>
      <c r="G252" s="68"/>
      <c r="H252" s="68"/>
      <c r="I252" s="68"/>
    </row>
    <row r="253" spans="6:9" s="67" customFormat="1">
      <c r="F253" s="68"/>
      <c r="G253" s="68"/>
      <c r="H253" s="68"/>
      <c r="I253" s="68"/>
    </row>
  </sheetData>
  <sheetProtection formatCells="0" autoFilter="0"/>
  <protectedRanges>
    <protectedRange sqref="B3:D3" name="LunchNumbers_1_1"/>
  </protectedRanges>
  <mergeCells count="5">
    <mergeCell ref="F6:I6"/>
    <mergeCell ref="J6:M6"/>
    <mergeCell ref="A22:M23"/>
    <mergeCell ref="A5:E5"/>
    <mergeCell ref="C24:E25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5AB58-EB0A-4736-9DA7-89060F26801B}">
  <sheetPr>
    <pageSetUpPr fitToPage="1"/>
  </sheetPr>
  <dimension ref="A1:S298"/>
  <sheetViews>
    <sheetView showGridLines="0" zoomScale="80" zoomScaleNormal="80" workbookViewId="0">
      <pane ySplit="3" topLeftCell="A4" activePane="bottomLeft" state="frozen"/>
      <selection pane="bottomLeft" activeCell="A2" sqref="A2"/>
      <selection activeCell="A2" sqref="A2"/>
    </sheetView>
  </sheetViews>
  <sheetFormatPr defaultColWidth="9.140625" defaultRowHeight="16.5"/>
  <cols>
    <col min="1" max="1" width="43.140625" style="1" customWidth="1"/>
    <col min="2" max="4" width="12.85546875" style="1" customWidth="1"/>
    <col min="5" max="5" width="16.140625" style="1" customWidth="1"/>
    <col min="6" max="8" width="9.140625" style="2" customWidth="1"/>
    <col min="9" max="9" width="11.5703125" style="2" customWidth="1"/>
    <col min="10" max="12" width="11.28515625" style="1" customWidth="1"/>
    <col min="13" max="13" width="15.7109375" style="1" customWidth="1"/>
    <col min="14" max="15" width="9.140625" style="1"/>
    <col min="16" max="16" width="9.140625" style="1" customWidth="1"/>
    <col min="17" max="16384" width="9.140625" style="1"/>
  </cols>
  <sheetData>
    <row r="1" spans="1:17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</row>
    <row r="2" spans="1:17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26"/>
    </row>
    <row r="3" spans="1:17" ht="36.7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26"/>
      <c r="Q3" s="39"/>
    </row>
    <row r="4" spans="1:17">
      <c r="A4" s="17"/>
      <c r="B4" s="17"/>
      <c r="C4" s="17"/>
      <c r="D4" s="17"/>
      <c r="E4" s="17"/>
      <c r="F4" s="3"/>
      <c r="G4" s="3"/>
      <c r="H4" s="3"/>
      <c r="I4" s="3"/>
      <c r="J4" s="16"/>
      <c r="K4" s="16"/>
      <c r="L4" s="16"/>
      <c r="M4" s="14"/>
    </row>
    <row r="5" spans="1:17" ht="19.5">
      <c r="A5" s="194" t="s">
        <v>100</v>
      </c>
      <c r="B5" s="197"/>
      <c r="C5" s="197"/>
      <c r="D5" s="197"/>
      <c r="E5" s="197"/>
      <c r="F5" s="61"/>
      <c r="G5" s="61"/>
      <c r="H5" s="61"/>
      <c r="I5" s="61"/>
      <c r="J5" s="61"/>
      <c r="K5" s="61"/>
      <c r="L5" s="61"/>
      <c r="M5" s="61"/>
    </row>
    <row r="6" spans="1:17" s="91" customFormat="1" ht="17.25" customHeight="1">
      <c r="A6" s="90"/>
      <c r="B6" s="90"/>
      <c r="C6" s="90"/>
      <c r="D6" s="90"/>
      <c r="E6" s="90"/>
      <c r="F6" s="200" t="s">
        <v>7</v>
      </c>
      <c r="G6" s="200"/>
      <c r="H6" s="200"/>
      <c r="I6" s="200"/>
      <c r="J6" s="201" t="s">
        <v>8</v>
      </c>
      <c r="K6" s="201"/>
      <c r="L6" s="201"/>
      <c r="M6" s="201"/>
    </row>
    <row r="7" spans="1:17" ht="42.7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24" t="s">
        <v>236</v>
      </c>
    </row>
    <row r="8" spans="1:17">
      <c r="A8" s="22"/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7">
      <c r="A9" s="1" t="s">
        <v>101</v>
      </c>
      <c r="B9" s="7">
        <f t="shared" ref="B9:B15" si="0">SUM(J9:L9)</f>
        <v>2.125</v>
      </c>
      <c r="C9" s="6" t="s">
        <v>12</v>
      </c>
      <c r="F9" s="51">
        <v>425</v>
      </c>
      <c r="G9" s="52">
        <v>850</v>
      </c>
      <c r="H9" s="52">
        <v>850</v>
      </c>
      <c r="I9" s="53" t="s">
        <v>13</v>
      </c>
      <c r="J9" s="8">
        <f t="shared" ref="J9:L10" si="1">((F9/10)*B$3)/1000</f>
        <v>0.42499999999999999</v>
      </c>
      <c r="K9" s="8">
        <f t="shared" si="1"/>
        <v>0.85</v>
      </c>
      <c r="L9" s="8">
        <f t="shared" si="1"/>
        <v>0.85</v>
      </c>
    </row>
    <row r="10" spans="1:17">
      <c r="A10" s="1" t="s">
        <v>102</v>
      </c>
      <c r="B10" s="7">
        <f t="shared" si="0"/>
        <v>0.25</v>
      </c>
      <c r="C10" s="6" t="s">
        <v>12</v>
      </c>
      <c r="F10" s="51">
        <v>50</v>
      </c>
      <c r="G10" s="52">
        <v>100</v>
      </c>
      <c r="H10" s="52">
        <v>100</v>
      </c>
      <c r="I10" s="53" t="s">
        <v>13</v>
      </c>
      <c r="J10" s="8">
        <f t="shared" si="1"/>
        <v>0.05</v>
      </c>
      <c r="K10" s="8">
        <f t="shared" si="1"/>
        <v>0.1</v>
      </c>
      <c r="L10" s="8">
        <f t="shared" si="1"/>
        <v>0.1</v>
      </c>
    </row>
    <row r="11" spans="1:17">
      <c r="A11" s="80" t="s">
        <v>103</v>
      </c>
      <c r="B11" s="37">
        <f t="shared" si="0"/>
        <v>25</v>
      </c>
      <c r="C11" s="6" t="s">
        <v>104</v>
      </c>
      <c r="E11" s="1" t="str">
        <f>"Approx "&amp;M11&amp;" Packs*"</f>
        <v>Approx 3 Packs*</v>
      </c>
      <c r="F11" s="58">
        <v>5</v>
      </c>
      <c r="G11" s="59">
        <v>10</v>
      </c>
      <c r="H11" s="59">
        <v>10</v>
      </c>
      <c r="I11" s="53" t="s">
        <v>72</v>
      </c>
      <c r="J11" s="36">
        <f>((F11/10)*B$3)</f>
        <v>5</v>
      </c>
      <c r="K11" s="36">
        <f>((G11/10)*C$3)</f>
        <v>10</v>
      </c>
      <c r="L11" s="36">
        <f>((H11/10)*D$3)</f>
        <v>10</v>
      </c>
      <c r="M11" s="5">
        <f>ROUNDUP(+B11/12,0)</f>
        <v>3</v>
      </c>
      <c r="N11" s="42"/>
      <c r="P11" s="41"/>
    </row>
    <row r="12" spans="1:17">
      <c r="A12" s="1" t="s">
        <v>105</v>
      </c>
      <c r="B12" s="7">
        <f t="shared" si="0"/>
        <v>0.25</v>
      </c>
      <c r="C12" s="6" t="s">
        <v>12</v>
      </c>
      <c r="F12" s="51">
        <v>50</v>
      </c>
      <c r="G12" s="52">
        <v>100</v>
      </c>
      <c r="H12" s="52">
        <v>100</v>
      </c>
      <c r="I12" s="53" t="s">
        <v>13</v>
      </c>
      <c r="J12" s="8">
        <f t="shared" ref="J12:L15" si="2">((F12/10)*B$3)/1000</f>
        <v>0.05</v>
      </c>
      <c r="K12" s="8">
        <f t="shared" si="2"/>
        <v>0.1</v>
      </c>
      <c r="L12" s="8">
        <f t="shared" si="2"/>
        <v>0.1</v>
      </c>
    </row>
    <row r="13" spans="1:17">
      <c r="A13" s="1" t="s">
        <v>90</v>
      </c>
      <c r="B13" s="7">
        <f t="shared" si="0"/>
        <v>0.375</v>
      </c>
      <c r="C13" s="6" t="s">
        <v>12</v>
      </c>
      <c r="F13" s="51">
        <v>75</v>
      </c>
      <c r="G13" s="52">
        <v>150</v>
      </c>
      <c r="H13" s="52">
        <v>150</v>
      </c>
      <c r="I13" s="53" t="s">
        <v>13</v>
      </c>
      <c r="J13" s="8">
        <f t="shared" si="2"/>
        <v>7.4999999999999997E-2</v>
      </c>
      <c r="K13" s="8">
        <f t="shared" si="2"/>
        <v>0.15</v>
      </c>
      <c r="L13" s="8">
        <f t="shared" si="2"/>
        <v>0.15</v>
      </c>
    </row>
    <row r="14" spans="1:17">
      <c r="A14" s="1" t="s">
        <v>74</v>
      </c>
      <c r="B14" s="7">
        <f t="shared" si="0"/>
        <v>0.625</v>
      </c>
      <c r="C14" s="6" t="s">
        <v>12</v>
      </c>
      <c r="F14" s="51">
        <v>125</v>
      </c>
      <c r="G14" s="52">
        <v>250</v>
      </c>
      <c r="H14" s="52">
        <v>250</v>
      </c>
      <c r="I14" s="53" t="s">
        <v>13</v>
      </c>
      <c r="J14" s="8">
        <f t="shared" si="2"/>
        <v>0.125</v>
      </c>
      <c r="K14" s="8">
        <f t="shared" si="2"/>
        <v>0.25</v>
      </c>
      <c r="L14" s="8">
        <f t="shared" si="2"/>
        <v>0.25</v>
      </c>
    </row>
    <row r="15" spans="1:17">
      <c r="A15" s="1" t="s">
        <v>66</v>
      </c>
      <c r="B15" s="7">
        <f t="shared" si="0"/>
        <v>0.5</v>
      </c>
      <c r="C15" s="6" t="s">
        <v>12</v>
      </c>
      <c r="F15" s="51">
        <v>100</v>
      </c>
      <c r="G15" s="52">
        <v>200</v>
      </c>
      <c r="H15" s="52">
        <v>200</v>
      </c>
      <c r="I15" s="53" t="s">
        <v>13</v>
      </c>
      <c r="J15" s="8">
        <f t="shared" si="2"/>
        <v>0.1</v>
      </c>
      <c r="K15" s="8">
        <f t="shared" si="2"/>
        <v>0.2</v>
      </c>
      <c r="L15" s="8">
        <f t="shared" si="2"/>
        <v>0.2</v>
      </c>
    </row>
    <row r="16" spans="1:17">
      <c r="A16" s="22" t="s">
        <v>79</v>
      </c>
      <c r="B16" s="7"/>
      <c r="C16" s="6"/>
      <c r="D16" s="22"/>
      <c r="E16" s="22"/>
      <c r="F16" s="51"/>
      <c r="G16" s="52"/>
      <c r="H16" s="52"/>
      <c r="I16" s="53"/>
      <c r="J16" s="8"/>
      <c r="K16" s="8"/>
      <c r="L16" s="8"/>
    </row>
    <row r="17" spans="1:19">
      <c r="A17" s="80" t="s">
        <v>106</v>
      </c>
      <c r="B17" s="7">
        <f>SUM(J17:L17)</f>
        <v>30</v>
      </c>
      <c r="C17" s="6" t="s">
        <v>107</v>
      </c>
      <c r="E17" s="1" t="str">
        <f>"Approx "&amp;M17&amp;" kg^"</f>
        <v>Approx 2.7 kg^</v>
      </c>
      <c r="F17" s="51">
        <v>10</v>
      </c>
      <c r="G17" s="52">
        <v>10</v>
      </c>
      <c r="H17" s="52">
        <v>10</v>
      </c>
      <c r="I17" s="53" t="s">
        <v>43</v>
      </c>
      <c r="J17" s="8">
        <f>(F17/10)*B$3</f>
        <v>10</v>
      </c>
      <c r="K17" s="8">
        <f>(G17/10)*C$3</f>
        <v>10</v>
      </c>
      <c r="L17" s="8">
        <f>(H17/10)*D$3</f>
        <v>10</v>
      </c>
      <c r="M17" s="1">
        <f>ROUND(((B17*90)/1000), 1)</f>
        <v>2.7</v>
      </c>
    </row>
    <row r="18" spans="1:19">
      <c r="F18" s="51"/>
      <c r="G18" s="52"/>
      <c r="H18" s="52"/>
      <c r="I18" s="52"/>
      <c r="J18" s="8"/>
      <c r="K18" s="8"/>
      <c r="L18" s="8"/>
      <c r="M18" s="9"/>
    </row>
    <row r="19" spans="1:19">
      <c r="A19" s="87" t="s">
        <v>237</v>
      </c>
      <c r="B19" s="40"/>
      <c r="C19" s="40"/>
      <c r="D19" s="40"/>
      <c r="E19" s="40"/>
      <c r="F19" s="51"/>
      <c r="G19" s="52"/>
      <c r="H19" s="52"/>
      <c r="I19" s="52"/>
      <c r="J19" s="8"/>
      <c r="K19" s="8"/>
      <c r="L19" s="8"/>
      <c r="M19" s="9"/>
    </row>
    <row r="20" spans="1:19">
      <c r="A20" s="87" t="s">
        <v>239</v>
      </c>
      <c r="B20" s="40"/>
      <c r="C20" s="40"/>
      <c r="D20" s="40"/>
      <c r="E20" s="40"/>
      <c r="F20" s="51"/>
      <c r="G20" s="52"/>
      <c r="H20" s="52"/>
      <c r="I20" s="52"/>
      <c r="J20" s="8"/>
      <c r="K20" s="8"/>
      <c r="L20" s="8"/>
      <c r="M20" s="9"/>
    </row>
    <row r="21" spans="1:19">
      <c r="F21" s="51"/>
      <c r="G21" s="52"/>
      <c r="H21" s="52"/>
      <c r="I21" s="52"/>
      <c r="J21" s="8"/>
      <c r="K21" s="8"/>
      <c r="L21" s="8"/>
      <c r="M21" s="6"/>
    </row>
    <row r="22" spans="1:19" s="33" customFormat="1" ht="14.25">
      <c r="A22" s="23" t="s">
        <v>228</v>
      </c>
      <c r="B22" s="32">
        <v>199</v>
      </c>
      <c r="C22" s="32">
        <v>308</v>
      </c>
      <c r="D22" s="32">
        <v>308</v>
      </c>
      <c r="E22" s="23"/>
      <c r="F22" s="54"/>
      <c r="G22" s="54"/>
      <c r="H22" s="54"/>
      <c r="I22" s="54"/>
    </row>
    <row r="23" spans="1:19">
      <c r="A23" s="199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</row>
    <row r="24" spans="1:19">
      <c r="A24" s="199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</row>
    <row r="25" spans="1:19" ht="16.5" customHeight="1">
      <c r="C25" s="196" t="s">
        <v>21</v>
      </c>
      <c r="D25" s="202"/>
      <c r="E25" s="202"/>
      <c r="F25" s="3"/>
      <c r="G25" s="3"/>
      <c r="H25" s="3"/>
      <c r="I25" s="3"/>
      <c r="M25" s="21"/>
    </row>
    <row r="26" spans="1:19" ht="14.65" customHeight="1">
      <c r="C26" s="202"/>
      <c r="D26" s="202"/>
      <c r="E26" s="202"/>
      <c r="F26" s="3"/>
      <c r="G26" s="3"/>
      <c r="H26" s="3"/>
      <c r="I26" s="3"/>
      <c r="M26" s="21"/>
    </row>
    <row r="27" spans="1:19">
      <c r="F27" s="3"/>
      <c r="G27" s="3"/>
      <c r="H27" s="3"/>
      <c r="I27" s="3"/>
    </row>
    <row r="28" spans="1:19">
      <c r="F28" s="3"/>
      <c r="G28" s="3"/>
      <c r="H28" s="3"/>
      <c r="I28" s="3"/>
    </row>
    <row r="29" spans="1:19">
      <c r="F29" s="3"/>
      <c r="G29" s="3"/>
      <c r="H29" s="3"/>
      <c r="I29" s="3"/>
    </row>
    <row r="30" spans="1:19" s="3" customFormat="1">
      <c r="A30" s="4"/>
      <c r="B30" s="4"/>
      <c r="C30" s="4"/>
      <c r="D30" s="4"/>
      <c r="E30" s="4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>
      <c r="F31" s="3"/>
      <c r="G31" s="3"/>
      <c r="H31" s="3"/>
      <c r="I31" s="3"/>
    </row>
    <row r="32" spans="1:19">
      <c r="F32" s="3"/>
      <c r="G32" s="3"/>
      <c r="H32" s="3"/>
      <c r="I32" s="3"/>
    </row>
    <row r="33" spans="6:9">
      <c r="F33" s="3"/>
      <c r="G33" s="3"/>
      <c r="H33" s="3"/>
      <c r="I33" s="3"/>
    </row>
    <row r="34" spans="6:9">
      <c r="F34" s="3"/>
      <c r="G34" s="3"/>
      <c r="H34" s="3"/>
      <c r="I34" s="3"/>
    </row>
    <row r="35" spans="6:9">
      <c r="F35" s="3"/>
      <c r="G35" s="3"/>
      <c r="H35" s="3"/>
      <c r="I35" s="3"/>
    </row>
    <row r="36" spans="6:9">
      <c r="F36" s="3"/>
      <c r="G36" s="3"/>
      <c r="H36" s="3"/>
      <c r="I36" s="3"/>
    </row>
    <row r="37" spans="6:9">
      <c r="F37" s="3"/>
      <c r="G37" s="3"/>
      <c r="H37" s="3"/>
      <c r="I37" s="3"/>
    </row>
    <row r="38" spans="6:9">
      <c r="F38" s="3"/>
      <c r="G38" s="3"/>
      <c r="H38" s="3"/>
      <c r="I38" s="3"/>
    </row>
    <row r="39" spans="6:9">
      <c r="F39" s="3"/>
      <c r="G39" s="3"/>
      <c r="H39" s="3"/>
      <c r="I39" s="3"/>
    </row>
    <row r="40" spans="6:9">
      <c r="F40" s="3"/>
      <c r="G40" s="3"/>
      <c r="H40" s="3"/>
      <c r="I40" s="3"/>
    </row>
    <row r="41" spans="6:9">
      <c r="F41" s="3"/>
      <c r="G41" s="3"/>
      <c r="H41" s="3"/>
      <c r="I41" s="3"/>
    </row>
    <row r="42" spans="6:9">
      <c r="F42" s="3"/>
      <c r="G42" s="3"/>
      <c r="H42" s="3"/>
      <c r="I42" s="3"/>
    </row>
    <row r="43" spans="6:9">
      <c r="F43" s="3"/>
      <c r="G43" s="3"/>
      <c r="H43" s="3"/>
      <c r="I43" s="3"/>
    </row>
    <row r="44" spans="6:9">
      <c r="F44" s="3"/>
      <c r="G44" s="3"/>
      <c r="H44" s="3"/>
      <c r="I44" s="3"/>
    </row>
    <row r="45" spans="6:9">
      <c r="F45" s="3"/>
      <c r="G45" s="3"/>
      <c r="H45" s="3"/>
      <c r="I45" s="3"/>
    </row>
    <row r="46" spans="6:9">
      <c r="F46" s="3"/>
      <c r="G46" s="3"/>
      <c r="H46" s="3"/>
      <c r="I46" s="3"/>
    </row>
    <row r="47" spans="6:9">
      <c r="F47" s="3"/>
      <c r="G47" s="3"/>
      <c r="H47" s="3"/>
      <c r="I47" s="3"/>
    </row>
    <row r="48" spans="6:9">
      <c r="F48" s="3"/>
      <c r="G48" s="3"/>
      <c r="H48" s="3"/>
      <c r="I48" s="3"/>
    </row>
    <row r="49" spans="6:9">
      <c r="F49" s="3"/>
      <c r="G49" s="3"/>
      <c r="H49" s="3"/>
      <c r="I49" s="3"/>
    </row>
    <row r="50" spans="6:9">
      <c r="F50" s="3"/>
      <c r="G50" s="3"/>
      <c r="H50" s="3"/>
      <c r="I50" s="3"/>
    </row>
    <row r="51" spans="6:9">
      <c r="F51" s="3"/>
      <c r="G51" s="3"/>
      <c r="H51" s="3"/>
      <c r="I51" s="3"/>
    </row>
    <row r="52" spans="6:9">
      <c r="F52" s="3"/>
      <c r="G52" s="3"/>
      <c r="H52" s="3"/>
      <c r="I52" s="3"/>
    </row>
    <row r="53" spans="6:9">
      <c r="F53" s="3"/>
      <c r="G53" s="3"/>
      <c r="H53" s="3"/>
      <c r="I53" s="3"/>
    </row>
    <row r="54" spans="6:9">
      <c r="F54" s="3"/>
      <c r="G54" s="3"/>
      <c r="H54" s="3"/>
      <c r="I54" s="3"/>
    </row>
    <row r="55" spans="6:9">
      <c r="F55" s="3"/>
      <c r="G55" s="3"/>
      <c r="H55" s="3"/>
      <c r="I55" s="3"/>
    </row>
    <row r="56" spans="6:9">
      <c r="F56" s="3"/>
      <c r="G56" s="3"/>
      <c r="H56" s="3"/>
      <c r="I56" s="3"/>
    </row>
    <row r="57" spans="6:9">
      <c r="F57" s="3"/>
      <c r="G57" s="3"/>
      <c r="H57" s="3"/>
      <c r="I57" s="3"/>
    </row>
    <row r="58" spans="6:9">
      <c r="F58" s="3"/>
      <c r="G58" s="3"/>
      <c r="H58" s="3"/>
      <c r="I58" s="3"/>
    </row>
    <row r="59" spans="6:9">
      <c r="F59" s="3"/>
      <c r="G59" s="3"/>
      <c r="H59" s="3"/>
      <c r="I59" s="3"/>
    </row>
    <row r="60" spans="6:9">
      <c r="F60" s="3"/>
      <c r="G60" s="3"/>
      <c r="H60" s="3"/>
      <c r="I60" s="3"/>
    </row>
    <row r="61" spans="6:9">
      <c r="F61" s="3"/>
      <c r="G61" s="3"/>
      <c r="H61" s="3"/>
      <c r="I61" s="3"/>
    </row>
    <row r="62" spans="6:9">
      <c r="F62" s="3"/>
      <c r="G62" s="3"/>
      <c r="H62" s="3"/>
      <c r="I62" s="3"/>
    </row>
    <row r="63" spans="6:9">
      <c r="F63" s="3"/>
      <c r="G63" s="3"/>
      <c r="H63" s="3"/>
      <c r="I63" s="3"/>
    </row>
    <row r="64" spans="6:9">
      <c r="F64" s="3"/>
      <c r="G64" s="3"/>
      <c r="H64" s="3"/>
      <c r="I64" s="3"/>
    </row>
    <row r="65" spans="6:9">
      <c r="F65" s="3"/>
      <c r="G65" s="3"/>
      <c r="H65" s="3"/>
      <c r="I65" s="3"/>
    </row>
    <row r="66" spans="6:9">
      <c r="F66" s="3"/>
      <c r="G66" s="3"/>
      <c r="H66" s="3"/>
      <c r="I66" s="3"/>
    </row>
    <row r="67" spans="6:9">
      <c r="F67" s="3"/>
      <c r="G67" s="3"/>
      <c r="H67" s="3"/>
      <c r="I67" s="3"/>
    </row>
    <row r="68" spans="6:9">
      <c r="F68" s="3"/>
      <c r="G68" s="3"/>
      <c r="H68" s="3"/>
      <c r="I68" s="3"/>
    </row>
    <row r="69" spans="6:9">
      <c r="F69" s="3"/>
      <c r="G69" s="3"/>
      <c r="H69" s="3"/>
      <c r="I69" s="3"/>
    </row>
    <row r="70" spans="6:9">
      <c r="F70" s="3"/>
      <c r="G70" s="3"/>
      <c r="H70" s="3"/>
      <c r="I70" s="3"/>
    </row>
    <row r="71" spans="6:9">
      <c r="F71" s="3"/>
      <c r="G71" s="3"/>
      <c r="H71" s="3"/>
      <c r="I71" s="3"/>
    </row>
    <row r="72" spans="6:9">
      <c r="F72" s="3"/>
      <c r="G72" s="3"/>
      <c r="H72" s="3"/>
      <c r="I72" s="3"/>
    </row>
    <row r="73" spans="6:9">
      <c r="F73" s="3"/>
      <c r="G73" s="3"/>
      <c r="H73" s="3"/>
      <c r="I73" s="3"/>
    </row>
    <row r="74" spans="6:9">
      <c r="F74" s="3"/>
      <c r="G74" s="3"/>
      <c r="H74" s="3"/>
      <c r="I74" s="3"/>
    </row>
    <row r="75" spans="6:9">
      <c r="F75" s="3"/>
      <c r="G75" s="3"/>
      <c r="H75" s="3"/>
      <c r="I75" s="3"/>
    </row>
    <row r="76" spans="6:9">
      <c r="F76" s="3"/>
      <c r="G76" s="3"/>
      <c r="H76" s="3"/>
      <c r="I76" s="3"/>
    </row>
    <row r="77" spans="6:9">
      <c r="F77" s="3"/>
      <c r="G77" s="3"/>
      <c r="H77" s="3"/>
      <c r="I77" s="3"/>
    </row>
    <row r="78" spans="6:9">
      <c r="F78" s="3"/>
      <c r="G78" s="3"/>
      <c r="H78" s="3"/>
      <c r="I78" s="3"/>
    </row>
    <row r="79" spans="6:9">
      <c r="F79" s="3"/>
      <c r="G79" s="3"/>
      <c r="H79" s="3"/>
      <c r="I79" s="3"/>
    </row>
    <row r="80" spans="6:9">
      <c r="F80" s="3"/>
      <c r="G80" s="3"/>
      <c r="H80" s="3"/>
      <c r="I80" s="3"/>
    </row>
    <row r="81" spans="6:9">
      <c r="F81" s="3"/>
      <c r="G81" s="3"/>
      <c r="H81" s="3"/>
      <c r="I81" s="3"/>
    </row>
    <row r="82" spans="6:9">
      <c r="F82" s="3"/>
      <c r="G82" s="3"/>
      <c r="H82" s="3"/>
      <c r="I82" s="3"/>
    </row>
    <row r="83" spans="6:9">
      <c r="F83" s="3"/>
      <c r="G83" s="3"/>
      <c r="H83" s="3"/>
      <c r="I83" s="3"/>
    </row>
    <row r="84" spans="6:9">
      <c r="F84" s="3"/>
      <c r="G84" s="3"/>
      <c r="H84" s="3"/>
      <c r="I84" s="3"/>
    </row>
    <row r="85" spans="6:9">
      <c r="F85" s="3"/>
      <c r="G85" s="3"/>
      <c r="H85" s="3"/>
      <c r="I85" s="3"/>
    </row>
    <row r="86" spans="6:9">
      <c r="F86" s="3"/>
      <c r="G86" s="3"/>
      <c r="H86" s="3"/>
      <c r="I86" s="3"/>
    </row>
    <row r="87" spans="6:9">
      <c r="F87" s="3"/>
      <c r="G87" s="3"/>
      <c r="H87" s="3"/>
      <c r="I87" s="3"/>
    </row>
    <row r="88" spans="6:9">
      <c r="F88" s="3"/>
      <c r="G88" s="3"/>
      <c r="H88" s="3"/>
      <c r="I88" s="3"/>
    </row>
    <row r="89" spans="6:9">
      <c r="F89" s="3"/>
      <c r="G89" s="3"/>
      <c r="H89" s="3"/>
      <c r="I89" s="3"/>
    </row>
    <row r="90" spans="6:9">
      <c r="F90" s="3"/>
      <c r="G90" s="3"/>
      <c r="H90" s="3"/>
      <c r="I90" s="3"/>
    </row>
    <row r="91" spans="6:9">
      <c r="F91" s="3"/>
      <c r="G91" s="3"/>
      <c r="H91" s="3"/>
      <c r="I91" s="3"/>
    </row>
    <row r="92" spans="6:9">
      <c r="F92" s="3"/>
      <c r="G92" s="3"/>
      <c r="H92" s="3"/>
      <c r="I92" s="3"/>
    </row>
    <row r="93" spans="6:9">
      <c r="F93" s="3"/>
      <c r="G93" s="3"/>
      <c r="H93" s="3"/>
      <c r="I93" s="3"/>
    </row>
    <row r="94" spans="6:9">
      <c r="F94" s="3"/>
      <c r="G94" s="3"/>
      <c r="H94" s="3"/>
      <c r="I94" s="3"/>
    </row>
    <row r="95" spans="6:9">
      <c r="F95" s="3"/>
      <c r="G95" s="3"/>
      <c r="H95" s="3"/>
      <c r="I95" s="3"/>
    </row>
    <row r="96" spans="6:9">
      <c r="F96" s="3"/>
      <c r="G96" s="3"/>
      <c r="H96" s="3"/>
      <c r="I96" s="3"/>
    </row>
    <row r="97" spans="6:9">
      <c r="F97" s="3"/>
      <c r="G97" s="3"/>
      <c r="H97" s="3"/>
      <c r="I97" s="3"/>
    </row>
    <row r="98" spans="6:9">
      <c r="F98" s="3"/>
      <c r="G98" s="3"/>
      <c r="H98" s="3"/>
      <c r="I98" s="3"/>
    </row>
    <row r="99" spans="6:9">
      <c r="F99" s="3"/>
      <c r="G99" s="3"/>
      <c r="H99" s="3"/>
      <c r="I99" s="3"/>
    </row>
    <row r="100" spans="6:9">
      <c r="F100" s="3"/>
      <c r="G100" s="3"/>
      <c r="H100" s="3"/>
      <c r="I100" s="3"/>
    </row>
    <row r="101" spans="6:9">
      <c r="F101" s="3"/>
      <c r="G101" s="3"/>
      <c r="H101" s="3"/>
      <c r="I101" s="3"/>
    </row>
    <row r="102" spans="6:9">
      <c r="F102" s="3"/>
      <c r="G102" s="3"/>
      <c r="H102" s="3"/>
      <c r="I102" s="3"/>
    </row>
    <row r="103" spans="6:9">
      <c r="F103" s="3"/>
      <c r="G103" s="3"/>
      <c r="H103" s="3"/>
      <c r="I103" s="3"/>
    </row>
    <row r="104" spans="6:9">
      <c r="F104" s="3"/>
      <c r="G104" s="3"/>
      <c r="H104" s="3"/>
      <c r="I104" s="3"/>
    </row>
    <row r="105" spans="6:9">
      <c r="F105" s="3"/>
      <c r="G105" s="3"/>
      <c r="H105" s="3"/>
      <c r="I105" s="3"/>
    </row>
    <row r="106" spans="6:9">
      <c r="F106" s="3"/>
      <c r="G106" s="3"/>
      <c r="H106" s="3"/>
      <c r="I106" s="3"/>
    </row>
    <row r="107" spans="6:9">
      <c r="F107" s="3"/>
      <c r="G107" s="3"/>
      <c r="H107" s="3"/>
      <c r="I107" s="3"/>
    </row>
    <row r="108" spans="6:9">
      <c r="F108" s="3"/>
      <c r="G108" s="3"/>
      <c r="H108" s="3"/>
      <c r="I108" s="3"/>
    </row>
    <row r="109" spans="6:9">
      <c r="F109" s="3"/>
      <c r="G109" s="3"/>
      <c r="H109" s="3"/>
      <c r="I109" s="3"/>
    </row>
    <row r="110" spans="6:9">
      <c r="F110" s="3"/>
      <c r="G110" s="3"/>
      <c r="H110" s="3"/>
      <c r="I110" s="3"/>
    </row>
    <row r="111" spans="6:9">
      <c r="F111" s="3"/>
      <c r="G111" s="3"/>
      <c r="H111" s="3"/>
      <c r="I111" s="3"/>
    </row>
    <row r="112" spans="6:9">
      <c r="F112" s="3"/>
      <c r="G112" s="3"/>
      <c r="H112" s="3"/>
      <c r="I112" s="3"/>
    </row>
    <row r="113" spans="6:9">
      <c r="F113" s="3"/>
      <c r="G113" s="3"/>
      <c r="H113" s="3"/>
      <c r="I113" s="3"/>
    </row>
    <row r="114" spans="6:9">
      <c r="F114" s="3"/>
      <c r="G114" s="3"/>
      <c r="H114" s="3"/>
      <c r="I114" s="3"/>
    </row>
    <row r="115" spans="6:9">
      <c r="F115" s="3"/>
      <c r="G115" s="3"/>
      <c r="H115" s="3"/>
      <c r="I115" s="3"/>
    </row>
    <row r="116" spans="6:9">
      <c r="F116" s="3"/>
      <c r="G116" s="3"/>
      <c r="H116" s="3"/>
      <c r="I116" s="3"/>
    </row>
    <row r="117" spans="6:9">
      <c r="F117" s="3"/>
      <c r="G117" s="3"/>
      <c r="H117" s="3"/>
      <c r="I117" s="3"/>
    </row>
    <row r="118" spans="6:9">
      <c r="F118" s="3"/>
      <c r="G118" s="3"/>
      <c r="H118" s="3"/>
      <c r="I118" s="3"/>
    </row>
    <row r="119" spans="6:9">
      <c r="F119" s="3"/>
      <c r="G119" s="3"/>
      <c r="H119" s="3"/>
      <c r="I119" s="3"/>
    </row>
    <row r="120" spans="6:9">
      <c r="F120" s="3"/>
      <c r="G120" s="3"/>
      <c r="H120" s="3"/>
      <c r="I120" s="3"/>
    </row>
    <row r="121" spans="6:9">
      <c r="F121" s="3"/>
      <c r="G121" s="3"/>
      <c r="H121" s="3"/>
      <c r="I121" s="3"/>
    </row>
    <row r="122" spans="6:9">
      <c r="F122" s="3"/>
      <c r="G122" s="3"/>
      <c r="H122" s="3"/>
      <c r="I122" s="3"/>
    </row>
    <row r="123" spans="6:9">
      <c r="F123" s="3"/>
      <c r="G123" s="3"/>
      <c r="H123" s="3"/>
      <c r="I123" s="3"/>
    </row>
    <row r="124" spans="6:9">
      <c r="F124" s="3"/>
      <c r="G124" s="3"/>
      <c r="H124" s="3"/>
      <c r="I124" s="3"/>
    </row>
    <row r="125" spans="6:9">
      <c r="F125" s="3"/>
      <c r="G125" s="3"/>
      <c r="H125" s="3"/>
      <c r="I125" s="3"/>
    </row>
    <row r="126" spans="6:9">
      <c r="F126" s="3"/>
      <c r="G126" s="3"/>
      <c r="H126" s="3"/>
      <c r="I126" s="3"/>
    </row>
    <row r="127" spans="6:9">
      <c r="F127" s="3"/>
      <c r="G127" s="3"/>
      <c r="H127" s="3"/>
      <c r="I127" s="3"/>
    </row>
    <row r="128" spans="6:9">
      <c r="F128" s="3"/>
      <c r="G128" s="3"/>
      <c r="H128" s="3"/>
      <c r="I128" s="3"/>
    </row>
    <row r="129" spans="6:9">
      <c r="F129" s="3"/>
      <c r="G129" s="3"/>
      <c r="H129" s="3"/>
      <c r="I129" s="3"/>
    </row>
    <row r="130" spans="6:9">
      <c r="F130" s="3"/>
      <c r="G130" s="3"/>
      <c r="H130" s="3"/>
      <c r="I130" s="3"/>
    </row>
    <row r="131" spans="6:9">
      <c r="F131" s="3"/>
      <c r="G131" s="3"/>
      <c r="H131" s="3"/>
      <c r="I131" s="3"/>
    </row>
    <row r="132" spans="6:9">
      <c r="F132" s="3"/>
      <c r="G132" s="3"/>
      <c r="H132" s="3"/>
      <c r="I132" s="3"/>
    </row>
    <row r="133" spans="6:9">
      <c r="F133" s="3"/>
      <c r="G133" s="3"/>
      <c r="H133" s="3"/>
      <c r="I133" s="3"/>
    </row>
    <row r="134" spans="6:9">
      <c r="F134" s="3"/>
      <c r="G134" s="3"/>
      <c r="H134" s="3"/>
      <c r="I134" s="3"/>
    </row>
    <row r="135" spans="6:9">
      <c r="F135" s="3"/>
      <c r="G135" s="3"/>
      <c r="H135" s="3"/>
      <c r="I135" s="3"/>
    </row>
    <row r="136" spans="6:9">
      <c r="F136" s="3"/>
      <c r="G136" s="3"/>
      <c r="H136" s="3"/>
      <c r="I136" s="3"/>
    </row>
    <row r="137" spans="6:9">
      <c r="F137" s="3"/>
      <c r="G137" s="3"/>
      <c r="H137" s="3"/>
      <c r="I137" s="3"/>
    </row>
    <row r="138" spans="6:9">
      <c r="F138" s="3"/>
      <c r="G138" s="3"/>
      <c r="H138" s="3"/>
      <c r="I138" s="3"/>
    </row>
    <row r="139" spans="6:9">
      <c r="F139" s="3"/>
      <c r="G139" s="3"/>
      <c r="H139" s="3"/>
      <c r="I139" s="3"/>
    </row>
    <row r="140" spans="6:9">
      <c r="F140" s="3"/>
      <c r="G140" s="3"/>
      <c r="H140" s="3"/>
      <c r="I140" s="3"/>
    </row>
    <row r="141" spans="6:9">
      <c r="F141" s="3"/>
      <c r="G141" s="3"/>
      <c r="H141" s="3"/>
      <c r="I141" s="3"/>
    </row>
    <row r="142" spans="6:9">
      <c r="F142" s="3"/>
      <c r="G142" s="3"/>
      <c r="H142" s="3"/>
      <c r="I142" s="3"/>
    </row>
    <row r="143" spans="6:9">
      <c r="F143" s="3"/>
      <c r="G143" s="3"/>
      <c r="H143" s="3"/>
      <c r="I143" s="3"/>
    </row>
    <row r="144" spans="6:9">
      <c r="F144" s="3"/>
      <c r="G144" s="3"/>
      <c r="H144" s="3"/>
      <c r="I144" s="3"/>
    </row>
    <row r="145" spans="6:9">
      <c r="F145" s="3"/>
      <c r="G145" s="3"/>
      <c r="H145" s="3"/>
      <c r="I145" s="3"/>
    </row>
    <row r="146" spans="6:9">
      <c r="F146" s="3"/>
      <c r="G146" s="3"/>
      <c r="H146" s="3"/>
      <c r="I146" s="3"/>
    </row>
    <row r="147" spans="6:9">
      <c r="F147" s="3"/>
      <c r="G147" s="3"/>
      <c r="H147" s="3"/>
      <c r="I147" s="3"/>
    </row>
    <row r="148" spans="6:9">
      <c r="F148" s="3"/>
      <c r="G148" s="3"/>
      <c r="H148" s="3"/>
      <c r="I148" s="3"/>
    </row>
    <row r="149" spans="6:9">
      <c r="F149" s="3"/>
      <c r="G149" s="3"/>
      <c r="H149" s="3"/>
      <c r="I149" s="3"/>
    </row>
    <row r="150" spans="6:9">
      <c r="F150" s="3"/>
      <c r="G150" s="3"/>
      <c r="H150" s="3"/>
      <c r="I150" s="3"/>
    </row>
    <row r="151" spans="6:9">
      <c r="F151" s="3"/>
      <c r="G151" s="3"/>
      <c r="H151" s="3"/>
      <c r="I151" s="3"/>
    </row>
    <row r="152" spans="6:9">
      <c r="F152" s="3"/>
      <c r="G152" s="3"/>
      <c r="H152" s="3"/>
      <c r="I152" s="3"/>
    </row>
    <row r="153" spans="6:9">
      <c r="F153" s="3"/>
      <c r="G153" s="3"/>
      <c r="H153" s="3"/>
      <c r="I153" s="3"/>
    </row>
    <row r="154" spans="6:9">
      <c r="F154" s="3"/>
      <c r="G154" s="3"/>
      <c r="H154" s="3"/>
      <c r="I154" s="3"/>
    </row>
    <row r="155" spans="6:9">
      <c r="F155" s="3"/>
      <c r="G155" s="3"/>
      <c r="H155" s="3"/>
      <c r="I155" s="3"/>
    </row>
    <row r="156" spans="6:9">
      <c r="F156" s="3"/>
      <c r="G156" s="3"/>
      <c r="H156" s="3"/>
      <c r="I156" s="3"/>
    </row>
    <row r="157" spans="6:9">
      <c r="F157" s="3"/>
      <c r="G157" s="3"/>
      <c r="H157" s="3"/>
      <c r="I157" s="3"/>
    </row>
    <row r="158" spans="6:9">
      <c r="F158" s="3"/>
      <c r="G158" s="3"/>
      <c r="H158" s="3"/>
      <c r="I158" s="3"/>
    </row>
    <row r="159" spans="6:9">
      <c r="F159" s="3"/>
      <c r="G159" s="3"/>
      <c r="H159" s="3"/>
      <c r="I159" s="3"/>
    </row>
    <row r="160" spans="6:9">
      <c r="F160" s="3"/>
      <c r="G160" s="3"/>
      <c r="H160" s="3"/>
      <c r="I160" s="3"/>
    </row>
    <row r="161" spans="6:9">
      <c r="F161" s="3"/>
      <c r="G161" s="3"/>
      <c r="H161" s="3"/>
      <c r="I161" s="3"/>
    </row>
    <row r="162" spans="6:9">
      <c r="F162" s="3"/>
      <c r="G162" s="3"/>
      <c r="H162" s="3"/>
      <c r="I162" s="3"/>
    </row>
    <row r="163" spans="6:9">
      <c r="F163" s="3"/>
      <c r="G163" s="3"/>
      <c r="H163" s="3"/>
      <c r="I163" s="3"/>
    </row>
    <row r="164" spans="6:9">
      <c r="F164" s="3"/>
      <c r="G164" s="3"/>
      <c r="H164" s="3"/>
      <c r="I164" s="3"/>
    </row>
    <row r="165" spans="6:9">
      <c r="F165" s="3"/>
      <c r="G165" s="3"/>
      <c r="H165" s="3"/>
      <c r="I165" s="3"/>
    </row>
    <row r="166" spans="6:9">
      <c r="F166" s="3"/>
      <c r="G166" s="3"/>
      <c r="H166" s="3"/>
      <c r="I166" s="3"/>
    </row>
    <row r="167" spans="6:9">
      <c r="F167" s="3"/>
      <c r="G167" s="3"/>
      <c r="H167" s="3"/>
      <c r="I167" s="3"/>
    </row>
    <row r="168" spans="6:9">
      <c r="F168" s="3"/>
      <c r="G168" s="3"/>
      <c r="H168" s="3"/>
      <c r="I168" s="3"/>
    </row>
    <row r="169" spans="6:9">
      <c r="F169" s="3"/>
      <c r="G169" s="3"/>
      <c r="H169" s="3"/>
      <c r="I169" s="3"/>
    </row>
    <row r="170" spans="6:9">
      <c r="F170" s="3"/>
      <c r="G170" s="3"/>
      <c r="H170" s="3"/>
      <c r="I170" s="3"/>
    </row>
    <row r="171" spans="6:9">
      <c r="F171" s="3"/>
      <c r="G171" s="3"/>
      <c r="H171" s="3"/>
      <c r="I171" s="3"/>
    </row>
    <row r="172" spans="6:9">
      <c r="F172" s="3"/>
      <c r="G172" s="3"/>
      <c r="H172" s="3"/>
      <c r="I172" s="3"/>
    </row>
    <row r="173" spans="6:9">
      <c r="F173" s="3"/>
      <c r="G173" s="3"/>
      <c r="H173" s="3"/>
      <c r="I173" s="3"/>
    </row>
    <row r="174" spans="6:9">
      <c r="F174" s="3"/>
      <c r="G174" s="3"/>
      <c r="H174" s="3"/>
      <c r="I174" s="3"/>
    </row>
    <row r="175" spans="6:9">
      <c r="F175" s="3"/>
      <c r="G175" s="3"/>
      <c r="H175" s="3"/>
      <c r="I175" s="3"/>
    </row>
    <row r="176" spans="6:9">
      <c r="F176" s="3"/>
      <c r="G176" s="3"/>
      <c r="H176" s="3"/>
      <c r="I176" s="3"/>
    </row>
    <row r="177" spans="6:9">
      <c r="F177" s="3"/>
      <c r="G177" s="3"/>
      <c r="H177" s="3"/>
      <c r="I177" s="3"/>
    </row>
    <row r="178" spans="6:9">
      <c r="F178" s="3"/>
      <c r="G178" s="3"/>
      <c r="H178" s="3"/>
      <c r="I178" s="3"/>
    </row>
    <row r="179" spans="6:9">
      <c r="F179" s="3"/>
      <c r="G179" s="3"/>
      <c r="H179" s="3"/>
      <c r="I179" s="3"/>
    </row>
    <row r="180" spans="6:9">
      <c r="F180" s="3"/>
      <c r="G180" s="3"/>
      <c r="H180" s="3"/>
      <c r="I180" s="3"/>
    </row>
    <row r="181" spans="6:9">
      <c r="F181" s="3"/>
      <c r="G181" s="3"/>
      <c r="H181" s="3"/>
      <c r="I181" s="3"/>
    </row>
    <row r="182" spans="6:9">
      <c r="F182" s="3"/>
      <c r="G182" s="3"/>
      <c r="H182" s="3"/>
      <c r="I182" s="3"/>
    </row>
    <row r="183" spans="6:9">
      <c r="F183" s="3"/>
      <c r="G183" s="3"/>
      <c r="H183" s="3"/>
      <c r="I183" s="3"/>
    </row>
    <row r="184" spans="6:9">
      <c r="F184" s="3"/>
      <c r="G184" s="3"/>
      <c r="H184" s="3"/>
      <c r="I184" s="3"/>
    </row>
    <row r="185" spans="6:9">
      <c r="F185" s="3"/>
      <c r="G185" s="3"/>
      <c r="H185" s="3"/>
      <c r="I185" s="3"/>
    </row>
    <row r="186" spans="6:9">
      <c r="F186" s="3"/>
      <c r="G186" s="3"/>
      <c r="H186" s="3"/>
      <c r="I186" s="3"/>
    </row>
    <row r="187" spans="6:9">
      <c r="F187" s="3"/>
      <c r="G187" s="3"/>
      <c r="H187" s="3"/>
      <c r="I187" s="3"/>
    </row>
    <row r="188" spans="6:9">
      <c r="F188" s="3"/>
      <c r="G188" s="3"/>
      <c r="H188" s="3"/>
      <c r="I188" s="3"/>
    </row>
    <row r="189" spans="6:9">
      <c r="F189" s="3"/>
      <c r="G189" s="3"/>
      <c r="H189" s="3"/>
      <c r="I189" s="3"/>
    </row>
    <row r="190" spans="6:9">
      <c r="F190" s="3"/>
      <c r="G190" s="3"/>
      <c r="H190" s="3"/>
      <c r="I190" s="3"/>
    </row>
    <row r="191" spans="6:9">
      <c r="F191" s="3"/>
      <c r="G191" s="3"/>
      <c r="H191" s="3"/>
      <c r="I191" s="3"/>
    </row>
    <row r="192" spans="6:9">
      <c r="F192" s="3"/>
      <c r="G192" s="3"/>
      <c r="H192" s="3"/>
      <c r="I192" s="3"/>
    </row>
    <row r="193" spans="6:9">
      <c r="F193" s="3"/>
      <c r="G193" s="3"/>
      <c r="H193" s="3"/>
      <c r="I193" s="3"/>
    </row>
    <row r="194" spans="6:9">
      <c r="F194" s="3"/>
      <c r="G194" s="3"/>
      <c r="H194" s="3"/>
      <c r="I194" s="3"/>
    </row>
    <row r="195" spans="6:9">
      <c r="F195" s="3"/>
      <c r="G195" s="3"/>
      <c r="H195" s="3"/>
      <c r="I195" s="3"/>
    </row>
    <row r="196" spans="6:9">
      <c r="F196" s="3"/>
      <c r="G196" s="3"/>
      <c r="H196" s="3"/>
      <c r="I196" s="3"/>
    </row>
    <row r="197" spans="6:9">
      <c r="F197" s="3"/>
      <c r="G197" s="3"/>
      <c r="H197" s="3"/>
      <c r="I197" s="3"/>
    </row>
    <row r="198" spans="6:9">
      <c r="F198" s="3"/>
      <c r="G198" s="3"/>
      <c r="H198" s="3"/>
      <c r="I198" s="3"/>
    </row>
    <row r="199" spans="6:9">
      <c r="F199" s="3"/>
      <c r="G199" s="3"/>
      <c r="H199" s="3"/>
      <c r="I199" s="3"/>
    </row>
    <row r="200" spans="6:9">
      <c r="F200" s="3"/>
      <c r="G200" s="3"/>
      <c r="H200" s="3"/>
      <c r="I200" s="3"/>
    </row>
    <row r="201" spans="6:9">
      <c r="F201" s="3"/>
      <c r="G201" s="3"/>
      <c r="H201" s="3"/>
      <c r="I201" s="3"/>
    </row>
    <row r="202" spans="6:9">
      <c r="F202" s="3"/>
      <c r="G202" s="3"/>
      <c r="H202" s="3"/>
      <c r="I202" s="3"/>
    </row>
    <row r="203" spans="6:9">
      <c r="F203" s="3"/>
      <c r="G203" s="3"/>
      <c r="H203" s="3"/>
      <c r="I203" s="3"/>
    </row>
    <row r="204" spans="6:9">
      <c r="F204" s="3"/>
      <c r="G204" s="3"/>
      <c r="H204" s="3"/>
      <c r="I204" s="3"/>
    </row>
    <row r="205" spans="6:9">
      <c r="F205" s="3"/>
      <c r="G205" s="3"/>
      <c r="H205" s="3"/>
      <c r="I205" s="3"/>
    </row>
    <row r="206" spans="6:9">
      <c r="F206" s="3"/>
      <c r="G206" s="3"/>
      <c r="H206" s="3"/>
      <c r="I206" s="3"/>
    </row>
    <row r="207" spans="6:9">
      <c r="F207" s="3"/>
      <c r="G207" s="3"/>
      <c r="H207" s="3"/>
      <c r="I207" s="3"/>
    </row>
    <row r="208" spans="6:9">
      <c r="F208" s="3"/>
      <c r="G208" s="3"/>
      <c r="H208" s="3"/>
      <c r="I208" s="3"/>
    </row>
    <row r="209" spans="6:9">
      <c r="F209" s="3"/>
      <c r="G209" s="3"/>
      <c r="H209" s="3"/>
      <c r="I209" s="3"/>
    </row>
    <row r="210" spans="6:9">
      <c r="F210" s="3"/>
      <c r="G210" s="3"/>
      <c r="H210" s="3"/>
      <c r="I210" s="3"/>
    </row>
    <row r="211" spans="6:9">
      <c r="F211" s="3"/>
      <c r="G211" s="3"/>
      <c r="H211" s="3"/>
      <c r="I211" s="3"/>
    </row>
    <row r="212" spans="6:9">
      <c r="F212" s="3"/>
      <c r="G212" s="3"/>
      <c r="H212" s="3"/>
      <c r="I212" s="3"/>
    </row>
    <row r="213" spans="6:9">
      <c r="F213" s="3"/>
      <c r="G213" s="3"/>
      <c r="H213" s="3"/>
      <c r="I213" s="3"/>
    </row>
    <row r="214" spans="6:9">
      <c r="F214" s="3"/>
      <c r="G214" s="3"/>
      <c r="H214" s="3"/>
      <c r="I214" s="3"/>
    </row>
    <row r="215" spans="6:9">
      <c r="F215" s="3"/>
      <c r="G215" s="3"/>
      <c r="H215" s="3"/>
      <c r="I215" s="3"/>
    </row>
    <row r="216" spans="6:9">
      <c r="F216" s="3"/>
      <c r="G216" s="3"/>
      <c r="H216" s="3"/>
      <c r="I216" s="3"/>
    </row>
    <row r="217" spans="6:9">
      <c r="F217" s="3"/>
      <c r="G217" s="3"/>
      <c r="H217" s="3"/>
      <c r="I217" s="3"/>
    </row>
    <row r="218" spans="6:9">
      <c r="F218" s="3"/>
      <c r="G218" s="3"/>
      <c r="H218" s="3"/>
      <c r="I218" s="3"/>
    </row>
    <row r="219" spans="6:9">
      <c r="F219" s="3"/>
      <c r="G219" s="3"/>
      <c r="H219" s="3"/>
      <c r="I219" s="3"/>
    </row>
    <row r="220" spans="6:9">
      <c r="F220" s="3"/>
      <c r="G220" s="3"/>
      <c r="H220" s="3"/>
      <c r="I220" s="3"/>
    </row>
    <row r="221" spans="6:9">
      <c r="F221" s="3"/>
      <c r="G221" s="3"/>
      <c r="H221" s="3"/>
      <c r="I221" s="3"/>
    </row>
    <row r="222" spans="6:9">
      <c r="F222" s="3"/>
      <c r="G222" s="3"/>
      <c r="H222" s="3"/>
      <c r="I222" s="3"/>
    </row>
    <row r="223" spans="6:9">
      <c r="F223" s="3"/>
      <c r="G223" s="3"/>
      <c r="H223" s="3"/>
      <c r="I223" s="3"/>
    </row>
    <row r="224" spans="6:9">
      <c r="F224" s="3"/>
      <c r="G224" s="3"/>
      <c r="H224" s="3"/>
      <c r="I224" s="3"/>
    </row>
    <row r="225" spans="6:9">
      <c r="F225" s="3"/>
      <c r="G225" s="3"/>
      <c r="H225" s="3"/>
      <c r="I225" s="3"/>
    </row>
    <row r="226" spans="6:9">
      <c r="F226" s="3"/>
      <c r="G226" s="3"/>
      <c r="H226" s="3"/>
      <c r="I226" s="3"/>
    </row>
    <row r="227" spans="6:9">
      <c r="F227" s="3"/>
      <c r="G227" s="3"/>
      <c r="H227" s="3"/>
      <c r="I227" s="3"/>
    </row>
    <row r="228" spans="6:9">
      <c r="F228" s="3"/>
      <c r="G228" s="3"/>
      <c r="H228" s="3"/>
      <c r="I228" s="3"/>
    </row>
    <row r="229" spans="6:9">
      <c r="F229" s="3"/>
      <c r="G229" s="3"/>
      <c r="H229" s="3"/>
      <c r="I229" s="3"/>
    </row>
    <row r="230" spans="6:9">
      <c r="F230" s="3"/>
      <c r="G230" s="3"/>
      <c r="H230" s="3"/>
      <c r="I230" s="3"/>
    </row>
    <row r="231" spans="6:9">
      <c r="F231" s="3"/>
      <c r="G231" s="3"/>
      <c r="H231" s="3"/>
      <c r="I231" s="3"/>
    </row>
    <row r="232" spans="6:9">
      <c r="F232" s="3"/>
      <c r="G232" s="3"/>
      <c r="H232" s="3"/>
      <c r="I232" s="3"/>
    </row>
    <row r="233" spans="6:9">
      <c r="F233" s="3"/>
      <c r="G233" s="3"/>
      <c r="H233" s="3"/>
      <c r="I233" s="3"/>
    </row>
    <row r="234" spans="6:9">
      <c r="F234" s="3"/>
      <c r="G234" s="3"/>
      <c r="H234" s="3"/>
      <c r="I234" s="3"/>
    </row>
    <row r="235" spans="6:9">
      <c r="F235" s="3"/>
      <c r="G235" s="3"/>
      <c r="H235" s="3"/>
      <c r="I235" s="3"/>
    </row>
    <row r="236" spans="6:9">
      <c r="F236" s="3"/>
      <c r="G236" s="3"/>
      <c r="H236" s="3"/>
      <c r="I236" s="3"/>
    </row>
    <row r="237" spans="6:9">
      <c r="F237" s="3"/>
      <c r="G237" s="3"/>
      <c r="H237" s="3"/>
      <c r="I237" s="3"/>
    </row>
    <row r="238" spans="6:9">
      <c r="F238" s="3"/>
      <c r="G238" s="3"/>
      <c r="H238" s="3"/>
      <c r="I238" s="3"/>
    </row>
    <row r="239" spans="6:9">
      <c r="F239" s="3"/>
      <c r="G239" s="3"/>
      <c r="H239" s="3"/>
      <c r="I239" s="3"/>
    </row>
    <row r="240" spans="6:9">
      <c r="F240" s="3"/>
      <c r="G240" s="3"/>
      <c r="H240" s="3"/>
      <c r="I240" s="3"/>
    </row>
    <row r="241" spans="6:9">
      <c r="F241" s="3"/>
      <c r="G241" s="3"/>
      <c r="H241" s="3"/>
      <c r="I241" s="3"/>
    </row>
    <row r="242" spans="6:9">
      <c r="F242" s="3"/>
      <c r="G242" s="3"/>
      <c r="H242" s="3"/>
      <c r="I242" s="3"/>
    </row>
    <row r="243" spans="6:9">
      <c r="F243" s="3"/>
      <c r="G243" s="3"/>
      <c r="H243" s="3"/>
      <c r="I243" s="3"/>
    </row>
    <row r="244" spans="6:9">
      <c r="F244" s="3"/>
      <c r="G244" s="3"/>
      <c r="H244" s="3"/>
      <c r="I244" s="3"/>
    </row>
    <row r="245" spans="6:9">
      <c r="F245" s="3"/>
      <c r="G245" s="3"/>
      <c r="H245" s="3"/>
      <c r="I245" s="3"/>
    </row>
    <row r="246" spans="6:9">
      <c r="F246" s="3"/>
      <c r="G246" s="3"/>
      <c r="H246" s="3"/>
      <c r="I246" s="3"/>
    </row>
    <row r="247" spans="6:9">
      <c r="F247" s="3"/>
      <c r="G247" s="3"/>
      <c r="H247" s="3"/>
      <c r="I247" s="3"/>
    </row>
    <row r="248" spans="6:9">
      <c r="F248" s="3"/>
      <c r="G248" s="3"/>
      <c r="H248" s="3"/>
      <c r="I248" s="3"/>
    </row>
    <row r="249" spans="6:9">
      <c r="F249" s="3"/>
      <c r="G249" s="3"/>
      <c r="H249" s="3"/>
      <c r="I249" s="3"/>
    </row>
    <row r="250" spans="6:9">
      <c r="F250" s="3"/>
      <c r="G250" s="3"/>
      <c r="H250" s="3"/>
      <c r="I250" s="3"/>
    </row>
    <row r="251" spans="6:9">
      <c r="F251" s="3"/>
      <c r="G251" s="3"/>
      <c r="H251" s="3"/>
      <c r="I251" s="3"/>
    </row>
    <row r="252" spans="6:9">
      <c r="F252" s="3"/>
      <c r="G252" s="3"/>
      <c r="H252" s="3"/>
      <c r="I252" s="3"/>
    </row>
    <row r="253" spans="6:9">
      <c r="F253" s="3"/>
      <c r="G253" s="3"/>
      <c r="H253" s="3"/>
      <c r="I253" s="3"/>
    </row>
    <row r="254" spans="6:9">
      <c r="F254" s="3"/>
      <c r="G254" s="3"/>
      <c r="H254" s="3"/>
      <c r="I254" s="3"/>
    </row>
    <row r="255" spans="6:9">
      <c r="F255" s="3"/>
      <c r="G255" s="3"/>
      <c r="H255" s="3"/>
      <c r="I255" s="3"/>
    </row>
    <row r="256" spans="6:9">
      <c r="F256" s="3"/>
      <c r="G256" s="3"/>
      <c r="H256" s="3"/>
      <c r="I256" s="3"/>
    </row>
    <row r="257" spans="6:9">
      <c r="F257" s="3"/>
      <c r="G257" s="3"/>
      <c r="H257" s="3"/>
      <c r="I257" s="3"/>
    </row>
    <row r="258" spans="6:9">
      <c r="F258" s="3"/>
      <c r="G258" s="3"/>
      <c r="H258" s="3"/>
      <c r="I258" s="3"/>
    </row>
    <row r="259" spans="6:9">
      <c r="F259" s="3"/>
      <c r="G259" s="3"/>
      <c r="H259" s="3"/>
      <c r="I259" s="3"/>
    </row>
    <row r="260" spans="6:9">
      <c r="F260" s="3"/>
      <c r="G260" s="3"/>
      <c r="H260" s="3"/>
      <c r="I260" s="3"/>
    </row>
    <row r="261" spans="6:9">
      <c r="F261" s="3"/>
      <c r="G261" s="3"/>
      <c r="H261" s="3"/>
      <c r="I261" s="3"/>
    </row>
    <row r="262" spans="6:9">
      <c r="F262" s="3"/>
      <c r="G262" s="3"/>
      <c r="H262" s="3"/>
      <c r="I262" s="3"/>
    </row>
    <row r="263" spans="6:9">
      <c r="F263" s="3"/>
      <c r="G263" s="3"/>
      <c r="H263" s="3"/>
      <c r="I263" s="3"/>
    </row>
    <row r="264" spans="6:9">
      <c r="F264" s="3"/>
      <c r="G264" s="3"/>
      <c r="H264" s="3"/>
      <c r="I264" s="3"/>
    </row>
    <row r="265" spans="6:9">
      <c r="F265" s="3"/>
      <c r="G265" s="3"/>
      <c r="H265" s="3"/>
      <c r="I265" s="3"/>
    </row>
    <row r="266" spans="6:9">
      <c r="F266" s="3"/>
      <c r="G266" s="3"/>
      <c r="H266" s="3"/>
      <c r="I266" s="3"/>
    </row>
    <row r="267" spans="6:9">
      <c r="F267" s="3"/>
      <c r="G267" s="3"/>
      <c r="H267" s="3"/>
      <c r="I267" s="3"/>
    </row>
    <row r="268" spans="6:9">
      <c r="F268" s="3"/>
      <c r="G268" s="3"/>
      <c r="H268" s="3"/>
      <c r="I268" s="3"/>
    </row>
    <row r="269" spans="6:9">
      <c r="F269" s="3"/>
      <c r="G269" s="3"/>
      <c r="H269" s="3"/>
      <c r="I269" s="3"/>
    </row>
    <row r="270" spans="6:9">
      <c r="F270" s="3"/>
      <c r="G270" s="3"/>
      <c r="H270" s="3"/>
      <c r="I270" s="3"/>
    </row>
    <row r="271" spans="6:9">
      <c r="F271" s="3"/>
      <c r="G271" s="3"/>
      <c r="H271" s="3"/>
      <c r="I271" s="3"/>
    </row>
    <row r="272" spans="6:9">
      <c r="F272" s="3"/>
      <c r="G272" s="3"/>
      <c r="H272" s="3"/>
      <c r="I272" s="3"/>
    </row>
    <row r="273" spans="6:9">
      <c r="F273" s="3"/>
      <c r="G273" s="3"/>
      <c r="H273" s="3"/>
      <c r="I273" s="3"/>
    </row>
    <row r="274" spans="6:9">
      <c r="F274" s="3"/>
      <c r="G274" s="3"/>
      <c r="H274" s="3"/>
      <c r="I274" s="3"/>
    </row>
    <row r="275" spans="6:9">
      <c r="F275" s="3"/>
      <c r="G275" s="3"/>
      <c r="H275" s="3"/>
      <c r="I275" s="3"/>
    </row>
    <row r="276" spans="6:9">
      <c r="F276" s="3"/>
      <c r="G276" s="3"/>
      <c r="H276" s="3"/>
      <c r="I276" s="3"/>
    </row>
    <row r="277" spans="6:9">
      <c r="F277" s="3"/>
      <c r="G277" s="3"/>
      <c r="H277" s="3"/>
      <c r="I277" s="3"/>
    </row>
    <row r="278" spans="6:9">
      <c r="F278" s="3"/>
      <c r="G278" s="3"/>
      <c r="H278" s="3"/>
      <c r="I278" s="3"/>
    </row>
    <row r="279" spans="6:9">
      <c r="F279" s="3"/>
      <c r="G279" s="3"/>
      <c r="H279" s="3"/>
      <c r="I279" s="3"/>
    </row>
    <row r="280" spans="6:9">
      <c r="F280" s="3"/>
      <c r="G280" s="3"/>
      <c r="H280" s="3"/>
      <c r="I280" s="3"/>
    </row>
    <row r="281" spans="6:9">
      <c r="F281" s="3"/>
      <c r="G281" s="3"/>
      <c r="H281" s="3"/>
      <c r="I281" s="3"/>
    </row>
    <row r="282" spans="6:9">
      <c r="F282" s="3"/>
      <c r="G282" s="3"/>
      <c r="H282" s="3"/>
      <c r="I282" s="3"/>
    </row>
    <row r="283" spans="6:9">
      <c r="F283" s="3"/>
      <c r="G283" s="3"/>
      <c r="H283" s="3"/>
      <c r="I283" s="3"/>
    </row>
    <row r="284" spans="6:9">
      <c r="F284" s="3"/>
      <c r="G284" s="3"/>
      <c r="H284" s="3"/>
      <c r="I284" s="3"/>
    </row>
    <row r="285" spans="6:9">
      <c r="F285" s="3"/>
      <c r="G285" s="3"/>
      <c r="H285" s="3"/>
      <c r="I285" s="3"/>
    </row>
    <row r="286" spans="6:9">
      <c r="F286" s="3"/>
      <c r="G286" s="3"/>
      <c r="H286" s="3"/>
      <c r="I286" s="3"/>
    </row>
    <row r="287" spans="6:9">
      <c r="F287" s="3"/>
      <c r="G287" s="3"/>
      <c r="H287" s="3"/>
      <c r="I287" s="3"/>
    </row>
    <row r="288" spans="6:9">
      <c r="F288" s="3"/>
      <c r="G288" s="3"/>
      <c r="H288" s="3"/>
      <c r="I288" s="3"/>
    </row>
    <row r="289" spans="6:9">
      <c r="F289" s="3"/>
      <c r="G289" s="3"/>
      <c r="H289" s="3"/>
      <c r="I289" s="3"/>
    </row>
    <row r="290" spans="6:9">
      <c r="F290" s="3"/>
      <c r="G290" s="3"/>
      <c r="H290" s="3"/>
      <c r="I290" s="3"/>
    </row>
    <row r="291" spans="6:9">
      <c r="F291" s="3"/>
      <c r="G291" s="3"/>
      <c r="H291" s="3"/>
      <c r="I291" s="3"/>
    </row>
    <row r="292" spans="6:9">
      <c r="F292" s="3"/>
      <c r="G292" s="3"/>
      <c r="H292" s="3"/>
      <c r="I292" s="3"/>
    </row>
    <row r="293" spans="6:9">
      <c r="F293" s="3"/>
      <c r="G293" s="3"/>
      <c r="H293" s="3"/>
      <c r="I293" s="3"/>
    </row>
    <row r="294" spans="6:9">
      <c r="F294" s="3"/>
      <c r="G294" s="3"/>
      <c r="H294" s="3"/>
      <c r="I294" s="3"/>
    </row>
    <row r="295" spans="6:9">
      <c r="F295" s="3"/>
      <c r="G295" s="3"/>
      <c r="H295" s="3"/>
      <c r="I295" s="3"/>
    </row>
    <row r="296" spans="6:9">
      <c r="F296" s="3"/>
      <c r="G296" s="3"/>
      <c r="H296" s="3"/>
      <c r="I296" s="3"/>
    </row>
    <row r="297" spans="6:9">
      <c r="F297" s="3"/>
      <c r="G297" s="3"/>
      <c r="H297" s="3"/>
      <c r="I297" s="3"/>
    </row>
    <row r="298" spans="6:9">
      <c r="F298" s="3"/>
      <c r="G298" s="3"/>
      <c r="H298" s="3"/>
      <c r="I298" s="3"/>
    </row>
  </sheetData>
  <sheetProtection formatCells="0" autoFilter="0"/>
  <protectedRanges>
    <protectedRange sqref="B3:D3" name="LunchNumbers_1_1"/>
  </protectedRanges>
  <mergeCells count="5">
    <mergeCell ref="F6:I6"/>
    <mergeCell ref="J6:M6"/>
    <mergeCell ref="A23:M24"/>
    <mergeCell ref="A5:E5"/>
    <mergeCell ref="C25:E26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1:L11" formula="1"/>
  </ignoredError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A73A5-5296-4C7B-BC02-122B9FED9387}">
  <sheetPr>
    <pageSetUpPr fitToPage="1"/>
  </sheetPr>
  <dimension ref="A1:U38"/>
  <sheetViews>
    <sheetView showGridLines="0" zoomScale="80" zoomScaleNormal="80" workbookViewId="0">
      <pane ySplit="6" topLeftCell="A7" activePane="bottomLeft" state="frozen"/>
      <selection pane="bottomLeft" activeCell="A2" sqref="A2"/>
      <selection activeCell="A2" sqref="A2"/>
    </sheetView>
  </sheetViews>
  <sheetFormatPr defaultColWidth="9.140625" defaultRowHeight="16.5"/>
  <cols>
    <col min="1" max="1" width="40.28515625" style="1" bestFit="1" customWidth="1"/>
    <col min="2" max="4" width="13.42578125" style="1" customWidth="1"/>
    <col min="5" max="5" width="22.28515625" style="1" customWidth="1"/>
    <col min="6" max="8" width="9.140625" style="3" customWidth="1"/>
    <col min="9" max="9" width="11.5703125" style="3" customWidth="1"/>
    <col min="10" max="12" width="11.28515625" style="1" customWidth="1"/>
    <col min="13" max="13" width="12.42578125" style="1" customWidth="1"/>
    <col min="14" max="14" width="12.140625" style="1" customWidth="1"/>
    <col min="15" max="16384" width="9.140625" style="1"/>
  </cols>
  <sheetData>
    <row r="1" spans="1:18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75"/>
      <c r="N1" s="75"/>
    </row>
    <row r="2" spans="1:18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26"/>
      <c r="K2" s="26"/>
      <c r="L2" s="26"/>
      <c r="M2" s="67"/>
      <c r="N2" s="75"/>
    </row>
    <row r="3" spans="1:18" ht="36.75">
      <c r="A3" s="56" t="s">
        <v>4</v>
      </c>
      <c r="B3" s="31">
        <v>50</v>
      </c>
      <c r="C3" s="31">
        <v>50</v>
      </c>
      <c r="D3" s="31">
        <v>50</v>
      </c>
      <c r="E3" s="79">
        <f>SUM(B3:D3)</f>
        <v>150</v>
      </c>
      <c r="F3" s="27"/>
      <c r="G3" s="27"/>
      <c r="H3" s="27"/>
      <c r="I3" s="27"/>
      <c r="J3" s="26"/>
      <c r="K3" s="26"/>
      <c r="L3" s="26"/>
      <c r="M3" s="67"/>
      <c r="N3" s="75"/>
      <c r="R3" s="39"/>
    </row>
    <row r="4" spans="1:18">
      <c r="A4" s="17"/>
      <c r="B4" s="17"/>
      <c r="C4" s="17"/>
      <c r="D4" s="17"/>
      <c r="E4" s="17"/>
      <c r="F4" s="17"/>
      <c r="G4" s="17"/>
      <c r="H4" s="17"/>
      <c r="I4" s="17"/>
      <c r="J4" s="16"/>
      <c r="K4" s="16"/>
      <c r="L4" s="16"/>
      <c r="M4" s="15"/>
      <c r="N4" s="14"/>
    </row>
    <row r="5" spans="1:18" ht="16.5" customHeight="1">
      <c r="A5" s="194" t="s">
        <v>226</v>
      </c>
      <c r="B5" s="194"/>
      <c r="C5" s="194"/>
      <c r="D5" s="194"/>
      <c r="E5" s="194"/>
      <c r="F5" s="63"/>
      <c r="G5" s="63"/>
      <c r="H5" s="63"/>
      <c r="I5" s="63"/>
      <c r="J5" s="63"/>
      <c r="K5" s="63"/>
      <c r="L5" s="63"/>
      <c r="M5" s="63"/>
      <c r="N5" s="63"/>
    </row>
    <row r="6" spans="1:18" ht="16.5" customHeight="1">
      <c r="A6" s="194"/>
      <c r="B6" s="194"/>
      <c r="C6" s="194"/>
      <c r="D6" s="194"/>
      <c r="E6" s="194"/>
      <c r="F6" s="63"/>
      <c r="G6" s="63"/>
      <c r="H6" s="63"/>
      <c r="I6" s="63"/>
      <c r="J6" s="63"/>
      <c r="K6" s="63"/>
      <c r="L6" s="63"/>
      <c r="M6" s="63"/>
      <c r="N6" s="63"/>
    </row>
    <row r="7" spans="1:18" s="91" customFormat="1" ht="15.95" customHeight="1">
      <c r="A7" s="90"/>
      <c r="B7" s="90"/>
      <c r="C7" s="90"/>
      <c r="D7" s="90"/>
      <c r="E7" s="90"/>
      <c r="F7" s="200" t="s">
        <v>7</v>
      </c>
      <c r="G7" s="200"/>
      <c r="H7" s="200"/>
      <c r="I7" s="200"/>
      <c r="J7" s="90" t="s">
        <v>8</v>
      </c>
      <c r="K7" s="90"/>
      <c r="L7" s="90"/>
      <c r="M7" s="90"/>
      <c r="N7" s="90"/>
    </row>
    <row r="8" spans="1:18" ht="28.5">
      <c r="A8" s="84" t="s">
        <v>6</v>
      </c>
      <c r="B8" s="24" t="s">
        <v>9</v>
      </c>
      <c r="C8" s="24" t="s">
        <v>10</v>
      </c>
      <c r="D8" s="24"/>
      <c r="E8" s="24"/>
      <c r="F8" s="49" t="s">
        <v>0</v>
      </c>
      <c r="G8" s="49" t="s">
        <v>1</v>
      </c>
      <c r="H8" s="49" t="s">
        <v>2</v>
      </c>
      <c r="I8" s="50" t="s">
        <v>10</v>
      </c>
      <c r="J8" s="24" t="s">
        <v>0</v>
      </c>
      <c r="K8" s="24" t="s">
        <v>1</v>
      </c>
      <c r="L8" s="24" t="s">
        <v>2</v>
      </c>
    </row>
    <row r="9" spans="1:18">
      <c r="A9" s="22" t="s">
        <v>240</v>
      </c>
      <c r="B9" s="7"/>
      <c r="C9" s="9"/>
      <c r="D9" s="9"/>
      <c r="E9" s="9"/>
      <c r="F9" s="51"/>
      <c r="G9" s="52"/>
      <c r="H9" s="52"/>
      <c r="I9" s="53"/>
      <c r="J9" s="8"/>
      <c r="K9" s="8"/>
      <c r="L9" s="8"/>
    </row>
    <row r="10" spans="1:18">
      <c r="A10" s="1" t="s">
        <v>109</v>
      </c>
      <c r="B10" s="10">
        <f t="shared" ref="B10:B22" si="0">SUM(J10:L10)</f>
        <v>120</v>
      </c>
      <c r="C10" s="9" t="s">
        <v>11</v>
      </c>
      <c r="D10" s="9"/>
      <c r="E10" s="9"/>
      <c r="F10" s="51">
        <v>6</v>
      </c>
      <c r="G10" s="52">
        <v>8</v>
      </c>
      <c r="H10" s="52">
        <v>10</v>
      </c>
      <c r="I10" s="53" t="s">
        <v>11</v>
      </c>
      <c r="J10" s="8">
        <f>(F10/10)*B$3</f>
        <v>30</v>
      </c>
      <c r="K10" s="8">
        <f>(G10/10)*C$3</f>
        <v>40</v>
      </c>
      <c r="L10" s="8">
        <f>(H10/10)*D$3</f>
        <v>50</v>
      </c>
    </row>
    <row r="11" spans="1:18">
      <c r="A11" s="1" t="s">
        <v>111</v>
      </c>
      <c r="B11" s="7">
        <f t="shared" si="0"/>
        <v>5.625</v>
      </c>
      <c r="C11" s="6" t="s">
        <v>12</v>
      </c>
      <c r="D11" s="6"/>
      <c r="E11" s="6"/>
      <c r="F11" s="51">
        <v>300</v>
      </c>
      <c r="G11" s="52">
        <v>375</v>
      </c>
      <c r="H11" s="52">
        <v>450</v>
      </c>
      <c r="I11" s="53" t="s">
        <v>13</v>
      </c>
      <c r="J11" s="8">
        <f t="shared" ref="J11:L14" si="1">((F11/10)*B$3)/1000</f>
        <v>1.5</v>
      </c>
      <c r="K11" s="8">
        <f t="shared" si="1"/>
        <v>1.875</v>
      </c>
      <c r="L11" s="8">
        <f t="shared" si="1"/>
        <v>2.25</v>
      </c>
    </row>
    <row r="12" spans="1:18">
      <c r="A12" s="1" t="s">
        <v>29</v>
      </c>
      <c r="B12" s="7">
        <f t="shared" si="0"/>
        <v>1.5</v>
      </c>
      <c r="C12" s="6" t="s">
        <v>12</v>
      </c>
      <c r="D12" s="6"/>
      <c r="E12" s="6"/>
      <c r="F12" s="51">
        <v>80</v>
      </c>
      <c r="G12" s="52">
        <v>100</v>
      </c>
      <c r="H12" s="52">
        <v>120</v>
      </c>
      <c r="I12" s="53" t="s">
        <v>13</v>
      </c>
      <c r="J12" s="8">
        <f t="shared" si="1"/>
        <v>0.4</v>
      </c>
      <c r="K12" s="8">
        <f t="shared" si="1"/>
        <v>0.5</v>
      </c>
      <c r="L12" s="8">
        <f t="shared" si="1"/>
        <v>0.6</v>
      </c>
    </row>
    <row r="13" spans="1:18">
      <c r="A13" s="1" t="s">
        <v>112</v>
      </c>
      <c r="B13" s="7">
        <f t="shared" si="0"/>
        <v>1.25</v>
      </c>
      <c r="C13" s="6" t="s">
        <v>12</v>
      </c>
      <c r="D13" s="6"/>
      <c r="E13" s="6"/>
      <c r="F13" s="51">
        <v>65</v>
      </c>
      <c r="G13" s="52">
        <v>85</v>
      </c>
      <c r="H13" s="52">
        <v>100</v>
      </c>
      <c r="I13" s="53" t="s">
        <v>13</v>
      </c>
      <c r="J13" s="8">
        <f t="shared" si="1"/>
        <v>0.32500000000000001</v>
      </c>
      <c r="K13" s="8">
        <f t="shared" si="1"/>
        <v>0.42499999999999999</v>
      </c>
      <c r="L13" s="8">
        <f t="shared" si="1"/>
        <v>0.5</v>
      </c>
    </row>
    <row r="14" spans="1:18">
      <c r="A14" s="1" t="s">
        <v>90</v>
      </c>
      <c r="B14" s="7">
        <f t="shared" si="0"/>
        <v>1.875</v>
      </c>
      <c r="C14" s="6" t="s">
        <v>12</v>
      </c>
      <c r="D14" s="6"/>
      <c r="E14" s="6"/>
      <c r="F14" s="51">
        <v>100</v>
      </c>
      <c r="G14" s="52">
        <v>125</v>
      </c>
      <c r="H14" s="52">
        <v>150</v>
      </c>
      <c r="I14" s="53" t="s">
        <v>13</v>
      </c>
      <c r="J14" s="8">
        <f t="shared" si="1"/>
        <v>0.5</v>
      </c>
      <c r="K14" s="8">
        <f t="shared" si="1"/>
        <v>0.625</v>
      </c>
      <c r="L14" s="8">
        <f t="shared" si="1"/>
        <v>0.75</v>
      </c>
      <c r="O14" s="38"/>
    </row>
    <row r="15" spans="1:18">
      <c r="A15" s="1" t="s">
        <v>113</v>
      </c>
      <c r="B15" s="10">
        <f t="shared" si="0"/>
        <v>62.25</v>
      </c>
      <c r="C15" s="6" t="s">
        <v>14</v>
      </c>
      <c r="D15" s="6"/>
      <c r="E15" s="6"/>
      <c r="F15" s="51">
        <v>3.3000000000000003</v>
      </c>
      <c r="G15" s="52">
        <v>4.1499999999999995</v>
      </c>
      <c r="H15" s="52">
        <v>5</v>
      </c>
      <c r="I15" s="53" t="s">
        <v>13</v>
      </c>
      <c r="J15" s="8">
        <f t="shared" ref="J15:L19" si="2">(F15/10)*B$3</f>
        <v>16.5</v>
      </c>
      <c r="K15" s="8">
        <f t="shared" si="2"/>
        <v>20.749999999999996</v>
      </c>
      <c r="L15" s="8">
        <f t="shared" si="2"/>
        <v>25</v>
      </c>
      <c r="O15" s="38"/>
    </row>
    <row r="16" spans="1:18">
      <c r="A16" s="1" t="s">
        <v>114</v>
      </c>
      <c r="B16" s="10">
        <f t="shared" si="0"/>
        <v>190</v>
      </c>
      <c r="C16" s="6" t="s">
        <v>14</v>
      </c>
      <c r="D16" s="6"/>
      <c r="E16" s="6"/>
      <c r="F16" s="51">
        <v>10</v>
      </c>
      <c r="G16" s="52">
        <v>13</v>
      </c>
      <c r="H16" s="52">
        <v>15</v>
      </c>
      <c r="I16" s="53" t="s">
        <v>13</v>
      </c>
      <c r="J16" s="8">
        <f t="shared" si="2"/>
        <v>50</v>
      </c>
      <c r="K16" s="8">
        <f t="shared" si="2"/>
        <v>65</v>
      </c>
      <c r="L16" s="8">
        <f t="shared" si="2"/>
        <v>75</v>
      </c>
      <c r="O16" s="38"/>
    </row>
    <row r="17" spans="1:15">
      <c r="A17" s="1" t="s">
        <v>115</v>
      </c>
      <c r="B17" s="10">
        <f t="shared" si="0"/>
        <v>37.35</v>
      </c>
      <c r="C17" s="6" t="s">
        <v>14</v>
      </c>
      <c r="D17" s="6"/>
      <c r="E17" s="6"/>
      <c r="F17" s="51">
        <v>1.98</v>
      </c>
      <c r="G17" s="52">
        <v>2.4899999999999998</v>
      </c>
      <c r="H17" s="52">
        <v>3</v>
      </c>
      <c r="I17" s="53" t="s">
        <v>13</v>
      </c>
      <c r="J17" s="8">
        <f t="shared" si="2"/>
        <v>9.9</v>
      </c>
      <c r="K17" s="8">
        <f t="shared" si="2"/>
        <v>12.45</v>
      </c>
      <c r="L17" s="8">
        <f t="shared" si="2"/>
        <v>15</v>
      </c>
      <c r="O17" s="38"/>
    </row>
    <row r="18" spans="1:15">
      <c r="A18" s="1" t="s">
        <v>49</v>
      </c>
      <c r="B18" s="10">
        <f t="shared" si="0"/>
        <v>37.35</v>
      </c>
      <c r="C18" s="6" t="s">
        <v>14</v>
      </c>
      <c r="D18" s="6"/>
      <c r="E18" s="6"/>
      <c r="F18" s="51">
        <v>1.98</v>
      </c>
      <c r="G18" s="52">
        <v>2.4899999999999998</v>
      </c>
      <c r="H18" s="52">
        <v>3</v>
      </c>
      <c r="I18" s="52" t="s">
        <v>13</v>
      </c>
      <c r="J18" s="8">
        <f t="shared" si="2"/>
        <v>9.9</v>
      </c>
      <c r="K18" s="8">
        <f t="shared" si="2"/>
        <v>12.45</v>
      </c>
      <c r="L18" s="8">
        <f t="shared" si="2"/>
        <v>15</v>
      </c>
      <c r="O18" s="38"/>
    </row>
    <row r="19" spans="1:15">
      <c r="A19" s="1" t="s">
        <v>61</v>
      </c>
      <c r="B19" s="10">
        <f t="shared" si="0"/>
        <v>62.25</v>
      </c>
      <c r="C19" s="6" t="s">
        <v>14</v>
      </c>
      <c r="D19" s="6"/>
      <c r="E19" s="6"/>
      <c r="F19" s="51">
        <v>3.3000000000000003</v>
      </c>
      <c r="G19" s="52">
        <v>4.1499999999999995</v>
      </c>
      <c r="H19" s="52">
        <v>5</v>
      </c>
      <c r="I19" s="52" t="s">
        <v>13</v>
      </c>
      <c r="J19" s="8">
        <f t="shared" si="2"/>
        <v>16.5</v>
      </c>
      <c r="K19" s="8">
        <f t="shared" si="2"/>
        <v>20.749999999999996</v>
      </c>
      <c r="L19" s="8">
        <f t="shared" si="2"/>
        <v>25</v>
      </c>
      <c r="O19" s="38"/>
    </row>
    <row r="20" spans="1:15">
      <c r="A20" s="1" t="s">
        <v>38</v>
      </c>
      <c r="B20" s="7">
        <f t="shared" si="0"/>
        <v>3.125</v>
      </c>
      <c r="C20" s="6" t="s">
        <v>15</v>
      </c>
      <c r="D20" s="6"/>
      <c r="E20" s="6"/>
      <c r="F20" s="51">
        <v>165</v>
      </c>
      <c r="G20" s="52">
        <v>210</v>
      </c>
      <c r="H20" s="52">
        <v>250</v>
      </c>
      <c r="I20" s="52" t="s">
        <v>11</v>
      </c>
      <c r="J20" s="8">
        <f t="shared" ref="J20:L22" si="3">((F20/10)*B$3)/1000</f>
        <v>0.82499999999999996</v>
      </c>
      <c r="K20" s="8">
        <f t="shared" si="3"/>
        <v>1.05</v>
      </c>
      <c r="L20" s="8">
        <f t="shared" si="3"/>
        <v>1.25</v>
      </c>
    </row>
    <row r="21" spans="1:15">
      <c r="A21" s="1" t="s">
        <v>59</v>
      </c>
      <c r="B21" s="7">
        <f t="shared" si="0"/>
        <v>5.6999999999999993</v>
      </c>
      <c r="C21" s="6" t="s">
        <v>12</v>
      </c>
      <c r="D21" s="6"/>
      <c r="E21" s="6"/>
      <c r="F21" s="51">
        <v>300</v>
      </c>
      <c r="G21" s="52">
        <v>380</v>
      </c>
      <c r="H21" s="52">
        <v>460</v>
      </c>
      <c r="I21" s="52" t="s">
        <v>13</v>
      </c>
      <c r="J21" s="8">
        <f t="shared" si="3"/>
        <v>1.5</v>
      </c>
      <c r="K21" s="8">
        <f t="shared" si="3"/>
        <v>1.9</v>
      </c>
      <c r="L21" s="8">
        <f t="shared" si="3"/>
        <v>2.2999999999999998</v>
      </c>
    </row>
    <row r="22" spans="1:15">
      <c r="A22" s="1" t="s">
        <v>116</v>
      </c>
      <c r="B22" s="7">
        <f t="shared" si="0"/>
        <v>6.2249999999999996</v>
      </c>
      <c r="C22" s="6" t="s">
        <v>12</v>
      </c>
      <c r="D22" s="6"/>
      <c r="E22" s="6"/>
      <c r="F22" s="51">
        <v>330</v>
      </c>
      <c r="G22" s="52">
        <v>415</v>
      </c>
      <c r="H22" s="52">
        <v>500</v>
      </c>
      <c r="I22" s="52" t="s">
        <v>13</v>
      </c>
      <c r="J22" s="8">
        <f t="shared" si="3"/>
        <v>1.65</v>
      </c>
      <c r="K22" s="8">
        <f t="shared" si="3"/>
        <v>2.0750000000000002</v>
      </c>
      <c r="L22" s="8">
        <f t="shared" si="3"/>
        <v>2.5</v>
      </c>
    </row>
    <row r="23" spans="1:15">
      <c r="A23" s="22" t="s">
        <v>241</v>
      </c>
      <c r="B23" s="7"/>
      <c r="C23" s="9"/>
      <c r="D23" s="9"/>
      <c r="E23" s="9"/>
      <c r="F23" s="51"/>
      <c r="G23" s="52"/>
      <c r="H23" s="52"/>
      <c r="I23" s="52"/>
      <c r="J23" s="8"/>
      <c r="K23" s="8"/>
      <c r="L23" s="8"/>
    </row>
    <row r="24" spans="1:15">
      <c r="A24" s="1" t="s">
        <v>96</v>
      </c>
      <c r="B24" s="10">
        <f>SUM(J24:L24)</f>
        <v>625</v>
      </c>
      <c r="C24" s="6" t="s">
        <v>14</v>
      </c>
      <c r="D24" s="6"/>
      <c r="E24" s="6"/>
      <c r="F24" s="51">
        <v>33</v>
      </c>
      <c r="G24" s="52">
        <v>42</v>
      </c>
      <c r="H24" s="52">
        <v>50</v>
      </c>
      <c r="I24" s="52" t="s">
        <v>13</v>
      </c>
      <c r="J24" s="36">
        <f t="shared" ref="J24:L26" si="4">(F24/10)*B$3</f>
        <v>165</v>
      </c>
      <c r="K24" s="36">
        <f t="shared" si="4"/>
        <v>210</v>
      </c>
      <c r="L24" s="36">
        <f t="shared" si="4"/>
        <v>250</v>
      </c>
    </row>
    <row r="25" spans="1:15">
      <c r="A25" s="1" t="s">
        <v>48</v>
      </c>
      <c r="B25" s="10">
        <f>SUM(J25:L25)</f>
        <v>625</v>
      </c>
      <c r="C25" s="6" t="s">
        <v>14</v>
      </c>
      <c r="D25" s="6"/>
      <c r="E25" s="6"/>
      <c r="F25" s="51">
        <v>33</v>
      </c>
      <c r="G25" s="52">
        <v>42</v>
      </c>
      <c r="H25" s="52">
        <v>50</v>
      </c>
      <c r="I25" s="52" t="s">
        <v>13</v>
      </c>
      <c r="J25" s="36">
        <f t="shared" si="4"/>
        <v>165</v>
      </c>
      <c r="K25" s="36">
        <f t="shared" si="4"/>
        <v>210</v>
      </c>
      <c r="L25" s="36">
        <f t="shared" si="4"/>
        <v>250</v>
      </c>
    </row>
    <row r="26" spans="1:15">
      <c r="A26" s="1" t="s">
        <v>49</v>
      </c>
      <c r="B26" s="10">
        <f>SUM(J26:L26)</f>
        <v>49.8</v>
      </c>
      <c r="C26" s="6" t="s">
        <v>14</v>
      </c>
      <c r="D26" s="6"/>
      <c r="E26" s="6"/>
      <c r="F26" s="51">
        <v>2.64</v>
      </c>
      <c r="G26" s="52">
        <v>3.32</v>
      </c>
      <c r="H26" s="52">
        <v>4</v>
      </c>
      <c r="I26" s="52" t="s">
        <v>13</v>
      </c>
      <c r="J26" s="36">
        <f t="shared" si="4"/>
        <v>13.200000000000001</v>
      </c>
      <c r="K26" s="36">
        <f t="shared" si="4"/>
        <v>16.599999999999998</v>
      </c>
      <c r="L26" s="36">
        <f t="shared" si="4"/>
        <v>20</v>
      </c>
    </row>
    <row r="27" spans="1:15">
      <c r="A27" s="1" t="s">
        <v>50</v>
      </c>
      <c r="B27" s="7">
        <f>SUM(J27:L27)</f>
        <v>6.2249999999999996</v>
      </c>
      <c r="C27" s="6" t="s">
        <v>15</v>
      </c>
      <c r="D27" s="6"/>
      <c r="E27" s="6"/>
      <c r="F27" s="51">
        <v>330</v>
      </c>
      <c r="G27" s="52">
        <v>415</v>
      </c>
      <c r="H27" s="52">
        <v>500</v>
      </c>
      <c r="I27" s="52" t="s">
        <v>11</v>
      </c>
      <c r="J27" s="8">
        <f t="shared" ref="J27:L28" si="5">((F27/10)*B$3)/1000</f>
        <v>1.65</v>
      </c>
      <c r="K27" s="8">
        <f t="shared" si="5"/>
        <v>2.0750000000000002</v>
      </c>
      <c r="L27" s="8">
        <f t="shared" si="5"/>
        <v>2.5</v>
      </c>
    </row>
    <row r="28" spans="1:15">
      <c r="A28" s="1" t="s">
        <v>66</v>
      </c>
      <c r="B28" s="7">
        <f>SUM(J28:L28)</f>
        <v>2.4750000000000001</v>
      </c>
      <c r="C28" s="6" t="s">
        <v>12</v>
      </c>
      <c r="D28" s="6"/>
      <c r="E28" s="6"/>
      <c r="F28" s="51">
        <v>130</v>
      </c>
      <c r="G28" s="52">
        <v>165</v>
      </c>
      <c r="H28" s="52">
        <v>200</v>
      </c>
      <c r="I28" s="52" t="s">
        <v>13</v>
      </c>
      <c r="J28" s="8">
        <f t="shared" si="5"/>
        <v>0.65</v>
      </c>
      <c r="K28" s="8">
        <f t="shared" si="5"/>
        <v>0.82499999999999996</v>
      </c>
      <c r="L28" s="8">
        <f t="shared" si="5"/>
        <v>1</v>
      </c>
    </row>
    <row r="29" spans="1:15">
      <c r="F29" s="51"/>
      <c r="G29" s="52"/>
      <c r="H29" s="52"/>
      <c r="I29" s="52"/>
      <c r="J29" s="8"/>
      <c r="K29" s="8"/>
      <c r="L29" s="8"/>
      <c r="M29" s="7"/>
      <c r="N29" s="6"/>
    </row>
    <row r="30" spans="1:15">
      <c r="A30" s="23" t="s">
        <v>228</v>
      </c>
      <c r="B30" s="32">
        <v>213</v>
      </c>
      <c r="C30" s="32">
        <v>266</v>
      </c>
      <c r="D30" s="32">
        <v>320</v>
      </c>
      <c r="E30" s="23"/>
      <c r="F30" s="55"/>
      <c r="G30" s="55"/>
      <c r="H30" s="55"/>
      <c r="I30" s="55"/>
      <c r="M30" s="33"/>
      <c r="N30" s="33"/>
    </row>
    <row r="31" spans="1:15">
      <c r="A31" s="191"/>
      <c r="B31" s="191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</row>
    <row r="32" spans="1:15">
      <c r="A32" s="191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</row>
    <row r="33" spans="1:21" ht="16.5" customHeight="1">
      <c r="E33" s="196" t="s">
        <v>21</v>
      </c>
      <c r="F33" s="202"/>
      <c r="G33" s="202"/>
      <c r="M33" s="40"/>
      <c r="N33" s="40"/>
    </row>
    <row r="34" spans="1:21">
      <c r="E34" s="202"/>
      <c r="F34" s="202"/>
      <c r="G34" s="202"/>
      <c r="M34" s="40"/>
      <c r="N34" s="40"/>
    </row>
    <row r="38" spans="1:21" s="3" customFormat="1">
      <c r="A38" s="4"/>
      <c r="B38" s="4"/>
      <c r="C38" s="4"/>
      <c r="D38" s="4"/>
      <c r="E38" s="4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</sheetData>
  <sheetProtection formatCells="0" autoFilter="0"/>
  <protectedRanges>
    <protectedRange sqref="B3:D3" name="LunchNumbers_1_1"/>
  </protectedRanges>
  <mergeCells count="4">
    <mergeCell ref="A31:N32"/>
    <mergeCell ref="F7:I7"/>
    <mergeCell ref="A5:E6"/>
    <mergeCell ref="E33:G34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6AEB7-98A0-4D4F-800F-CEDE1736A71A}">
  <sheetPr>
    <pageSetUpPr fitToPage="1"/>
  </sheetPr>
  <dimension ref="A1:V470"/>
  <sheetViews>
    <sheetView showGridLines="0" zoomScale="80" zoomScaleNormal="80" workbookViewId="0">
      <pane ySplit="3" topLeftCell="A6" activePane="bottomLeft" state="frozen"/>
      <selection pane="bottomLeft" activeCell="A2" sqref="A2"/>
      <selection activeCell="A2" sqref="A2"/>
    </sheetView>
  </sheetViews>
  <sheetFormatPr defaultColWidth="9.140625" defaultRowHeight="16.5"/>
  <cols>
    <col min="1" max="1" width="43.140625" style="1" customWidth="1"/>
    <col min="2" max="4" width="13.42578125" style="1" customWidth="1"/>
    <col min="5" max="5" width="16.140625" style="1" customWidth="1"/>
    <col min="6" max="8" width="9.140625" style="2" customWidth="1"/>
    <col min="9" max="9" width="11.5703125" style="2" customWidth="1"/>
    <col min="10" max="12" width="11.28515625" style="1" customWidth="1"/>
    <col min="13" max="13" width="12.42578125" style="1" customWidth="1"/>
    <col min="14" max="14" width="12.140625" style="1" customWidth="1"/>
    <col min="15" max="15" width="3.7109375" style="1" customWidth="1"/>
    <col min="16" max="16384" width="9.140625" style="1"/>
  </cols>
  <sheetData>
    <row r="1" spans="1:18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18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  <c r="N2" s="26"/>
      <c r="O2" s="28"/>
    </row>
    <row r="3" spans="1:18" ht="36.7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62"/>
      <c r="N3" s="26"/>
      <c r="O3" s="28"/>
      <c r="R3" s="39"/>
    </row>
    <row r="4" spans="1:18">
      <c r="A4" s="17"/>
      <c r="B4" s="17"/>
      <c r="C4" s="17"/>
      <c r="D4" s="17"/>
      <c r="E4" s="17"/>
      <c r="F4" s="3"/>
      <c r="G4" s="3"/>
      <c r="H4" s="3"/>
      <c r="I4" s="3"/>
      <c r="J4" s="16"/>
      <c r="K4" s="16"/>
      <c r="L4" s="16"/>
      <c r="M4" s="15"/>
      <c r="N4" s="14"/>
    </row>
    <row r="5" spans="1:18" ht="19.5">
      <c r="A5" s="194" t="s">
        <v>137</v>
      </c>
      <c r="B5" s="197"/>
      <c r="C5" s="197"/>
      <c r="D5" s="197"/>
      <c r="E5" s="197"/>
      <c r="F5" s="61"/>
      <c r="G5" s="61"/>
      <c r="H5" s="61"/>
      <c r="I5" s="61"/>
      <c r="J5" s="61"/>
      <c r="K5" s="61"/>
      <c r="L5" s="61"/>
      <c r="M5" s="61"/>
      <c r="N5" s="61"/>
    </row>
    <row r="6" spans="1:18">
      <c r="A6" s="20"/>
      <c r="B6" s="20"/>
      <c r="C6" s="20"/>
      <c r="D6" s="20"/>
      <c r="E6" s="20"/>
      <c r="F6" s="190" t="s">
        <v>7</v>
      </c>
      <c r="G6" s="190"/>
      <c r="H6" s="190"/>
      <c r="I6" s="190"/>
      <c r="J6" s="204" t="s">
        <v>8</v>
      </c>
      <c r="K6" s="204"/>
      <c r="L6" s="204"/>
      <c r="M6" s="204"/>
      <c r="N6" s="204"/>
    </row>
    <row r="7" spans="1:18" ht="28.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O7" s="25"/>
    </row>
    <row r="8" spans="1:18">
      <c r="A8" s="22" t="s">
        <v>242</v>
      </c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8">
      <c r="A9" s="1" t="s">
        <v>138</v>
      </c>
      <c r="B9" s="7">
        <f t="shared" ref="B9:B20" si="0">SUM(J9:L9)</f>
        <v>0.26</v>
      </c>
      <c r="C9" s="6" t="s">
        <v>12</v>
      </c>
      <c r="F9" s="51">
        <v>70</v>
      </c>
      <c r="G9" s="52">
        <v>85</v>
      </c>
      <c r="H9" s="52">
        <v>105</v>
      </c>
      <c r="I9" s="53" t="s">
        <v>13</v>
      </c>
      <c r="J9" s="8">
        <f t="shared" ref="J9:L11" si="1">((F9/10)*B$3)/1000</f>
        <v>7.0000000000000007E-2</v>
      </c>
      <c r="K9" s="8">
        <f t="shared" si="1"/>
        <v>8.5000000000000006E-2</v>
      </c>
      <c r="L9" s="8">
        <f t="shared" si="1"/>
        <v>0.105</v>
      </c>
    </row>
    <row r="10" spans="1:18">
      <c r="A10" s="80" t="s">
        <v>139</v>
      </c>
      <c r="B10" s="7">
        <f t="shared" si="0"/>
        <v>0.308</v>
      </c>
      <c r="C10" s="6" t="s">
        <v>12</v>
      </c>
      <c r="F10" s="51">
        <v>83</v>
      </c>
      <c r="G10" s="52">
        <v>100</v>
      </c>
      <c r="H10" s="52">
        <v>125</v>
      </c>
      <c r="I10" s="53" t="s">
        <v>13</v>
      </c>
      <c r="J10" s="8">
        <f t="shared" si="1"/>
        <v>8.3000000000000004E-2</v>
      </c>
      <c r="K10" s="8">
        <f t="shared" si="1"/>
        <v>0.1</v>
      </c>
      <c r="L10" s="8">
        <f t="shared" si="1"/>
        <v>0.125</v>
      </c>
    </row>
    <row r="11" spans="1:18">
      <c r="A11" s="1" t="s">
        <v>58</v>
      </c>
      <c r="B11" s="7">
        <f t="shared" si="0"/>
        <v>0.46500000000000002</v>
      </c>
      <c r="C11" s="6" t="s">
        <v>12</v>
      </c>
      <c r="F11" s="51">
        <v>125</v>
      </c>
      <c r="G11" s="52">
        <v>150</v>
      </c>
      <c r="H11" s="52">
        <v>190</v>
      </c>
      <c r="I11" s="53" t="s">
        <v>13</v>
      </c>
      <c r="J11" s="8">
        <f t="shared" si="1"/>
        <v>0.125</v>
      </c>
      <c r="K11" s="8">
        <f t="shared" si="1"/>
        <v>0.15</v>
      </c>
      <c r="L11" s="8">
        <f t="shared" si="1"/>
        <v>0.19</v>
      </c>
    </row>
    <row r="12" spans="1:18">
      <c r="A12" s="1" t="s">
        <v>109</v>
      </c>
      <c r="B12" s="10">
        <f t="shared" si="0"/>
        <v>47</v>
      </c>
      <c r="C12" s="9" t="s">
        <v>11</v>
      </c>
      <c r="F12" s="51">
        <v>12</v>
      </c>
      <c r="G12" s="52">
        <v>15</v>
      </c>
      <c r="H12" s="52">
        <v>20</v>
      </c>
      <c r="I12" s="53" t="s">
        <v>11</v>
      </c>
      <c r="J12" s="11">
        <f>(F12/10)*B$3</f>
        <v>12</v>
      </c>
      <c r="K12" s="11">
        <f>(G12/10)*C$3</f>
        <v>15</v>
      </c>
      <c r="L12" s="11">
        <f>(H12/10)*D$3</f>
        <v>20</v>
      </c>
    </row>
    <row r="13" spans="1:18">
      <c r="A13" s="1" t="s">
        <v>111</v>
      </c>
      <c r="B13" s="7">
        <f t="shared" si="0"/>
        <v>1.0799999999999998</v>
      </c>
      <c r="C13" s="6" t="s">
        <v>12</v>
      </c>
      <c r="F13" s="51">
        <v>290</v>
      </c>
      <c r="G13" s="52">
        <v>350</v>
      </c>
      <c r="H13" s="52">
        <v>440</v>
      </c>
      <c r="I13" s="53" t="s">
        <v>13</v>
      </c>
      <c r="J13" s="8">
        <f t="shared" ref="J13:L14" si="2">((F13/10)*B$3)/1000</f>
        <v>0.28999999999999998</v>
      </c>
      <c r="K13" s="8">
        <f t="shared" si="2"/>
        <v>0.35</v>
      </c>
      <c r="L13" s="8">
        <f t="shared" si="2"/>
        <v>0.44</v>
      </c>
    </row>
    <row r="14" spans="1:18">
      <c r="A14" s="1" t="s">
        <v>90</v>
      </c>
      <c r="B14" s="7">
        <f t="shared" si="0"/>
        <v>0.62</v>
      </c>
      <c r="C14" s="6" t="s">
        <v>12</v>
      </c>
      <c r="F14" s="51">
        <v>170</v>
      </c>
      <c r="G14" s="52">
        <v>200</v>
      </c>
      <c r="H14" s="52">
        <v>250</v>
      </c>
      <c r="I14" s="53" t="s">
        <v>13</v>
      </c>
      <c r="J14" s="8">
        <f t="shared" si="2"/>
        <v>0.17</v>
      </c>
      <c r="K14" s="8">
        <f t="shared" si="2"/>
        <v>0.2</v>
      </c>
      <c r="L14" s="8">
        <f t="shared" si="2"/>
        <v>0.25</v>
      </c>
    </row>
    <row r="15" spans="1:18">
      <c r="A15" s="1" t="s">
        <v>113</v>
      </c>
      <c r="B15" s="10">
        <f t="shared" si="0"/>
        <v>31</v>
      </c>
      <c r="C15" s="6" t="s">
        <v>14</v>
      </c>
      <c r="F15" s="51">
        <v>8</v>
      </c>
      <c r="G15" s="52">
        <v>10</v>
      </c>
      <c r="H15" s="52">
        <v>13</v>
      </c>
      <c r="I15" s="53" t="s">
        <v>13</v>
      </c>
      <c r="J15" s="11">
        <f>(F15/10)*B$3</f>
        <v>8</v>
      </c>
      <c r="K15" s="11">
        <f>(G15/10)*C$3</f>
        <v>10</v>
      </c>
      <c r="L15" s="11">
        <f>(H15/10)*D$3</f>
        <v>13</v>
      </c>
    </row>
    <row r="16" spans="1:18">
      <c r="A16" s="1" t="s">
        <v>114</v>
      </c>
      <c r="B16" s="7">
        <f t="shared" si="0"/>
        <v>0.15</v>
      </c>
      <c r="C16" s="6" t="s">
        <v>12</v>
      </c>
      <c r="F16" s="51">
        <v>40</v>
      </c>
      <c r="G16" s="52">
        <v>50</v>
      </c>
      <c r="H16" s="52">
        <v>60</v>
      </c>
      <c r="I16" s="53" t="s">
        <v>13</v>
      </c>
      <c r="J16" s="8">
        <f t="shared" ref="J16:L17" si="3">((F16/10)*B$3)/1000</f>
        <v>0.04</v>
      </c>
      <c r="K16" s="8">
        <f t="shared" si="3"/>
        <v>0.05</v>
      </c>
      <c r="L16" s="8">
        <f t="shared" si="3"/>
        <v>0.06</v>
      </c>
    </row>
    <row r="17" spans="1:14">
      <c r="A17" s="1" t="s">
        <v>59</v>
      </c>
      <c r="B17" s="7">
        <f t="shared" si="0"/>
        <v>0.46500000000000002</v>
      </c>
      <c r="C17" s="6" t="s">
        <v>12</v>
      </c>
      <c r="F17" s="51">
        <v>125</v>
      </c>
      <c r="G17" s="52">
        <v>150</v>
      </c>
      <c r="H17" s="52">
        <v>190</v>
      </c>
      <c r="I17" s="52" t="s">
        <v>13</v>
      </c>
      <c r="J17" s="8">
        <f t="shared" si="3"/>
        <v>0.125</v>
      </c>
      <c r="K17" s="8">
        <f t="shared" si="3"/>
        <v>0.15</v>
      </c>
      <c r="L17" s="8">
        <f t="shared" si="3"/>
        <v>0.19</v>
      </c>
    </row>
    <row r="18" spans="1:14">
      <c r="A18" s="1" t="s">
        <v>140</v>
      </c>
      <c r="B18" s="10">
        <f t="shared" si="0"/>
        <v>12.32</v>
      </c>
      <c r="C18" s="6" t="s">
        <v>14</v>
      </c>
      <c r="F18" s="51">
        <v>3.32</v>
      </c>
      <c r="G18" s="52">
        <v>4</v>
      </c>
      <c r="H18" s="52">
        <v>5</v>
      </c>
      <c r="I18" s="52" t="s">
        <v>13</v>
      </c>
      <c r="J18" s="11">
        <f>(F18/10)*B$3</f>
        <v>3.3199999999999994</v>
      </c>
      <c r="K18" s="11">
        <f>(G18/10)*C$3</f>
        <v>4</v>
      </c>
      <c r="L18" s="11">
        <f>(H18/10)*D$3</f>
        <v>5</v>
      </c>
    </row>
    <row r="19" spans="1:14">
      <c r="A19" s="1" t="s">
        <v>141</v>
      </c>
      <c r="B19" s="7">
        <f t="shared" si="0"/>
        <v>0.43</v>
      </c>
      <c r="C19" s="6" t="s">
        <v>12</v>
      </c>
      <c r="F19" s="51">
        <v>115</v>
      </c>
      <c r="G19" s="52">
        <v>140</v>
      </c>
      <c r="H19" s="52">
        <v>175</v>
      </c>
      <c r="I19" s="52" t="s">
        <v>13</v>
      </c>
      <c r="J19" s="8">
        <f t="shared" ref="J19:L20" si="4">((F19/10)*B$3)/1000</f>
        <v>0.115</v>
      </c>
      <c r="K19" s="8">
        <f t="shared" si="4"/>
        <v>0.14000000000000001</v>
      </c>
      <c r="L19" s="8">
        <f t="shared" si="4"/>
        <v>0.17499999999999999</v>
      </c>
    </row>
    <row r="20" spans="1:14">
      <c r="A20" s="1" t="s">
        <v>142</v>
      </c>
      <c r="B20" s="7">
        <f t="shared" si="0"/>
        <v>0.92500000000000004</v>
      </c>
      <c r="C20" s="6" t="s">
        <v>15</v>
      </c>
      <c r="F20" s="51">
        <v>250</v>
      </c>
      <c r="G20" s="52">
        <v>300</v>
      </c>
      <c r="H20" s="52">
        <v>375</v>
      </c>
      <c r="I20" s="52" t="s">
        <v>11</v>
      </c>
      <c r="J20" s="8">
        <f t="shared" si="4"/>
        <v>0.25</v>
      </c>
      <c r="K20" s="8">
        <f t="shared" si="4"/>
        <v>0.3</v>
      </c>
      <c r="L20" s="8">
        <f t="shared" si="4"/>
        <v>0.375</v>
      </c>
    </row>
    <row r="21" spans="1:14">
      <c r="A21" s="22" t="s">
        <v>144</v>
      </c>
      <c r="B21" s="7"/>
      <c r="C21" s="6"/>
      <c r="D21" s="22"/>
      <c r="E21" s="22"/>
      <c r="F21" s="51"/>
      <c r="G21" s="52"/>
      <c r="H21" s="52"/>
      <c r="I21" s="52"/>
      <c r="J21" s="8"/>
      <c r="K21" s="8"/>
      <c r="L21" s="8"/>
    </row>
    <row r="22" spans="1:14">
      <c r="A22" s="1" t="s">
        <v>143</v>
      </c>
      <c r="B22" s="7">
        <f>SUM(J22:L22)</f>
        <v>0.49000000000000005</v>
      </c>
      <c r="C22" s="6" t="s">
        <v>12</v>
      </c>
      <c r="F22" s="51">
        <v>130</v>
      </c>
      <c r="G22" s="52">
        <v>160</v>
      </c>
      <c r="H22" s="52">
        <v>200</v>
      </c>
      <c r="I22" s="52" t="s">
        <v>13</v>
      </c>
      <c r="J22" s="8">
        <f t="shared" ref="J22:L25" si="5">((F22/10)*B$3)/1000</f>
        <v>0.13</v>
      </c>
      <c r="K22" s="8">
        <f t="shared" si="5"/>
        <v>0.16</v>
      </c>
      <c r="L22" s="8">
        <f t="shared" si="5"/>
        <v>0.2</v>
      </c>
    </row>
    <row r="23" spans="1:14">
      <c r="A23" s="1" t="s">
        <v>145</v>
      </c>
      <c r="B23" s="7">
        <f>SUM(J23:L23)</f>
        <v>0.98499999999999999</v>
      </c>
      <c r="C23" s="6" t="s">
        <v>15</v>
      </c>
      <c r="F23" s="51">
        <v>265</v>
      </c>
      <c r="G23" s="52">
        <v>320</v>
      </c>
      <c r="H23" s="52">
        <v>400</v>
      </c>
      <c r="I23" s="52" t="s">
        <v>11</v>
      </c>
      <c r="J23" s="8">
        <f t="shared" si="5"/>
        <v>0.26500000000000001</v>
      </c>
      <c r="K23" s="8">
        <f t="shared" si="5"/>
        <v>0.32</v>
      </c>
      <c r="L23" s="8">
        <f t="shared" si="5"/>
        <v>0.4</v>
      </c>
    </row>
    <row r="24" spans="1:14">
      <c r="A24" s="1" t="s">
        <v>38</v>
      </c>
      <c r="B24" s="7">
        <f>SUM(J24:L24)</f>
        <v>1.97</v>
      </c>
      <c r="C24" s="6" t="s">
        <v>15</v>
      </c>
      <c r="F24" s="51">
        <v>530</v>
      </c>
      <c r="G24" s="52">
        <v>640</v>
      </c>
      <c r="H24" s="52">
        <v>800</v>
      </c>
      <c r="I24" s="52" t="s">
        <v>11</v>
      </c>
      <c r="J24" s="8">
        <f t="shared" si="5"/>
        <v>0.53</v>
      </c>
      <c r="K24" s="8">
        <f t="shared" si="5"/>
        <v>0.64</v>
      </c>
      <c r="L24" s="8">
        <f t="shared" si="5"/>
        <v>0.8</v>
      </c>
    </row>
    <row r="25" spans="1:14">
      <c r="A25" s="1" t="s">
        <v>66</v>
      </c>
      <c r="B25" s="7">
        <f>SUM(J25:L25)</f>
        <v>0.185</v>
      </c>
      <c r="C25" s="6" t="s">
        <v>12</v>
      </c>
      <c r="F25" s="51">
        <v>50</v>
      </c>
      <c r="G25" s="52">
        <v>60</v>
      </c>
      <c r="H25" s="52">
        <v>75</v>
      </c>
      <c r="I25" s="52" t="s">
        <v>13</v>
      </c>
      <c r="J25" s="8">
        <f t="shared" si="5"/>
        <v>0.05</v>
      </c>
      <c r="K25" s="8">
        <f t="shared" si="5"/>
        <v>0.06</v>
      </c>
      <c r="L25" s="8">
        <f t="shared" si="5"/>
        <v>7.4999999999999997E-2</v>
      </c>
    </row>
    <row r="26" spans="1:14">
      <c r="A26" s="1" t="s">
        <v>243</v>
      </c>
      <c r="F26" s="51"/>
      <c r="G26" s="52"/>
      <c r="H26" s="52"/>
      <c r="I26" s="52"/>
      <c r="J26" s="11"/>
      <c r="K26" s="11"/>
      <c r="L26" s="11"/>
      <c r="M26" s="10"/>
      <c r="N26" s="6"/>
    </row>
    <row r="27" spans="1:14">
      <c r="F27" s="51"/>
      <c r="G27" s="52"/>
      <c r="H27" s="52"/>
      <c r="I27" s="52"/>
      <c r="J27" s="8"/>
      <c r="K27" s="8"/>
      <c r="L27" s="8"/>
      <c r="M27" s="7"/>
      <c r="N27" s="9"/>
    </row>
    <row r="28" spans="1:14" s="33" customFormat="1" ht="14.25">
      <c r="A28" s="23" t="s">
        <v>228</v>
      </c>
      <c r="B28" s="92">
        <v>217</v>
      </c>
      <c r="C28" s="92">
        <v>266</v>
      </c>
      <c r="D28" s="92">
        <v>326</v>
      </c>
      <c r="E28" s="23"/>
      <c r="F28" s="54"/>
      <c r="G28" s="54"/>
      <c r="H28" s="54"/>
      <c r="I28" s="54"/>
    </row>
    <row r="29" spans="1:14">
      <c r="A29" s="199"/>
      <c r="B29" s="199"/>
      <c r="C29" s="199"/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199"/>
    </row>
    <row r="30" spans="1:14">
      <c r="A30" s="199"/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</row>
    <row r="31" spans="1:14" ht="16.5" customHeight="1">
      <c r="C31" s="196" t="s">
        <v>21</v>
      </c>
      <c r="D31" s="202"/>
      <c r="E31" s="202"/>
      <c r="F31" s="3"/>
      <c r="G31" s="3"/>
      <c r="H31" s="3"/>
      <c r="I31" s="3"/>
    </row>
    <row r="32" spans="1:14" ht="14.65" customHeight="1">
      <c r="C32" s="202"/>
      <c r="D32" s="202"/>
      <c r="E32" s="202"/>
      <c r="F32" s="3"/>
      <c r="G32" s="3"/>
      <c r="H32" s="3"/>
      <c r="I32" s="3"/>
    </row>
    <row r="33" spans="1:22">
      <c r="F33" s="3"/>
      <c r="G33" s="3"/>
      <c r="H33" s="3"/>
      <c r="I33" s="3"/>
    </row>
    <row r="34" spans="1:22">
      <c r="F34" s="3"/>
      <c r="G34" s="3"/>
      <c r="H34" s="3"/>
      <c r="I34" s="3"/>
    </row>
    <row r="35" spans="1:22">
      <c r="F35" s="3"/>
      <c r="G35" s="3"/>
      <c r="H35" s="3"/>
      <c r="I35" s="3"/>
    </row>
    <row r="36" spans="1:22" s="3" customFormat="1">
      <c r="A36" s="4"/>
      <c r="B36" s="4"/>
      <c r="C36" s="4"/>
      <c r="D36" s="4"/>
      <c r="E36" s="4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>
      <c r="F37" s="3"/>
      <c r="G37" s="3"/>
      <c r="H37" s="3"/>
      <c r="I37" s="3"/>
    </row>
    <row r="38" spans="1:22">
      <c r="F38" s="3"/>
      <c r="G38" s="3"/>
      <c r="H38" s="3"/>
      <c r="I38" s="3"/>
    </row>
    <row r="39" spans="1:22">
      <c r="F39" s="3"/>
      <c r="G39" s="3"/>
      <c r="H39" s="3"/>
      <c r="I39" s="3"/>
    </row>
    <row r="40" spans="1:22">
      <c r="F40" s="3"/>
      <c r="G40" s="3"/>
      <c r="H40" s="3"/>
      <c r="I40" s="3"/>
    </row>
    <row r="41" spans="1:22">
      <c r="F41" s="3"/>
      <c r="G41" s="3"/>
      <c r="H41" s="3"/>
      <c r="I41" s="3"/>
    </row>
    <row r="42" spans="1:22">
      <c r="F42" s="3"/>
      <c r="G42" s="3"/>
      <c r="H42" s="3"/>
      <c r="I42" s="3"/>
    </row>
    <row r="43" spans="1:22">
      <c r="F43" s="3"/>
      <c r="G43" s="3"/>
      <c r="H43" s="3"/>
      <c r="I43" s="3"/>
    </row>
    <row r="44" spans="1:22">
      <c r="F44" s="3"/>
      <c r="G44" s="3"/>
      <c r="H44" s="3"/>
      <c r="I44" s="3"/>
    </row>
    <row r="45" spans="1:22">
      <c r="F45" s="3"/>
      <c r="G45" s="3"/>
      <c r="H45" s="3"/>
      <c r="I45" s="3"/>
    </row>
    <row r="46" spans="1:22">
      <c r="F46" s="3"/>
      <c r="G46" s="3"/>
      <c r="H46" s="3"/>
      <c r="I46" s="3"/>
    </row>
    <row r="47" spans="1:22">
      <c r="F47" s="3"/>
      <c r="G47" s="3"/>
      <c r="H47" s="3"/>
      <c r="I47" s="3"/>
    </row>
    <row r="48" spans="1:22">
      <c r="F48" s="3"/>
      <c r="G48" s="3"/>
      <c r="H48" s="3"/>
      <c r="I48" s="3"/>
    </row>
    <row r="49" spans="6:9">
      <c r="F49" s="3"/>
      <c r="G49" s="3"/>
      <c r="H49" s="3"/>
      <c r="I49" s="3"/>
    </row>
    <row r="50" spans="6:9">
      <c r="F50" s="3"/>
      <c r="G50" s="3"/>
      <c r="H50" s="3"/>
      <c r="I50" s="3"/>
    </row>
    <row r="51" spans="6:9">
      <c r="F51" s="3"/>
      <c r="G51" s="3"/>
      <c r="H51" s="3"/>
      <c r="I51" s="3"/>
    </row>
    <row r="52" spans="6:9">
      <c r="F52" s="3"/>
      <c r="G52" s="3"/>
      <c r="H52" s="3"/>
      <c r="I52" s="3"/>
    </row>
    <row r="53" spans="6:9">
      <c r="F53" s="3"/>
      <c r="G53" s="3"/>
      <c r="H53" s="3"/>
      <c r="I53" s="3"/>
    </row>
    <row r="54" spans="6:9">
      <c r="F54" s="3"/>
      <c r="G54" s="3"/>
      <c r="H54" s="3"/>
      <c r="I54" s="3"/>
    </row>
    <row r="55" spans="6:9">
      <c r="F55" s="3"/>
      <c r="G55" s="3"/>
      <c r="H55" s="3"/>
      <c r="I55" s="3"/>
    </row>
    <row r="56" spans="6:9">
      <c r="F56" s="3"/>
      <c r="G56" s="3"/>
      <c r="H56" s="3"/>
      <c r="I56" s="3"/>
    </row>
    <row r="57" spans="6:9">
      <c r="F57" s="3"/>
      <c r="G57" s="3"/>
      <c r="H57" s="3"/>
      <c r="I57" s="3"/>
    </row>
    <row r="58" spans="6:9">
      <c r="F58" s="3"/>
      <c r="G58" s="3"/>
      <c r="H58" s="3"/>
      <c r="I58" s="3"/>
    </row>
    <row r="59" spans="6:9">
      <c r="F59" s="3"/>
      <c r="G59" s="3"/>
      <c r="H59" s="3"/>
      <c r="I59" s="3"/>
    </row>
    <row r="60" spans="6:9">
      <c r="F60" s="3"/>
      <c r="G60" s="3"/>
      <c r="H60" s="3"/>
      <c r="I60" s="3"/>
    </row>
    <row r="61" spans="6:9">
      <c r="F61" s="3"/>
      <c r="G61" s="3"/>
      <c r="H61" s="3"/>
      <c r="I61" s="3"/>
    </row>
    <row r="62" spans="6:9">
      <c r="F62" s="3"/>
      <c r="G62" s="3"/>
      <c r="H62" s="3"/>
      <c r="I62" s="3"/>
    </row>
    <row r="63" spans="6:9">
      <c r="F63" s="3"/>
      <c r="G63" s="3"/>
      <c r="H63" s="3"/>
      <c r="I63" s="3"/>
    </row>
    <row r="64" spans="6:9">
      <c r="F64" s="3"/>
      <c r="G64" s="3"/>
      <c r="H64" s="3"/>
      <c r="I64" s="3"/>
    </row>
    <row r="65" spans="6:9">
      <c r="F65" s="3"/>
      <c r="G65" s="3"/>
      <c r="H65" s="3"/>
      <c r="I65" s="3"/>
    </row>
    <row r="66" spans="6:9">
      <c r="F66" s="3"/>
      <c r="G66" s="3"/>
      <c r="H66" s="3"/>
      <c r="I66" s="3"/>
    </row>
    <row r="67" spans="6:9">
      <c r="F67" s="3"/>
      <c r="G67" s="3"/>
      <c r="H67" s="3"/>
      <c r="I67" s="3"/>
    </row>
    <row r="68" spans="6:9">
      <c r="F68" s="3"/>
      <c r="G68" s="3"/>
      <c r="H68" s="3"/>
      <c r="I68" s="3"/>
    </row>
    <row r="69" spans="6:9">
      <c r="F69" s="3"/>
      <c r="G69" s="3"/>
      <c r="H69" s="3"/>
      <c r="I69" s="3"/>
    </row>
    <row r="70" spans="6:9">
      <c r="F70" s="3"/>
      <c r="G70" s="3"/>
      <c r="H70" s="3"/>
      <c r="I70" s="3"/>
    </row>
    <row r="71" spans="6:9">
      <c r="F71" s="3"/>
      <c r="G71" s="3"/>
      <c r="H71" s="3"/>
      <c r="I71" s="3"/>
    </row>
    <row r="72" spans="6:9">
      <c r="F72" s="3"/>
      <c r="G72" s="3"/>
      <c r="H72" s="3"/>
      <c r="I72" s="3"/>
    </row>
    <row r="73" spans="6:9">
      <c r="F73" s="3"/>
      <c r="G73" s="3"/>
      <c r="H73" s="3"/>
      <c r="I73" s="3"/>
    </row>
    <row r="74" spans="6:9">
      <c r="F74" s="3"/>
      <c r="G74" s="3"/>
      <c r="H74" s="3"/>
      <c r="I74" s="3"/>
    </row>
    <row r="75" spans="6:9">
      <c r="F75" s="3"/>
      <c r="G75" s="3"/>
      <c r="H75" s="3"/>
      <c r="I75" s="3"/>
    </row>
    <row r="76" spans="6:9">
      <c r="F76" s="3"/>
      <c r="G76" s="3"/>
      <c r="H76" s="3"/>
      <c r="I76" s="3"/>
    </row>
    <row r="77" spans="6:9">
      <c r="F77" s="3"/>
      <c r="G77" s="3"/>
      <c r="H77" s="3"/>
      <c r="I77" s="3"/>
    </row>
    <row r="78" spans="6:9">
      <c r="F78" s="3"/>
      <c r="G78" s="3"/>
      <c r="H78" s="3"/>
      <c r="I78" s="3"/>
    </row>
    <row r="79" spans="6:9">
      <c r="F79" s="3"/>
      <c r="G79" s="3"/>
      <c r="H79" s="3"/>
      <c r="I79" s="3"/>
    </row>
    <row r="80" spans="6:9">
      <c r="F80" s="3"/>
      <c r="G80" s="3"/>
      <c r="H80" s="3"/>
      <c r="I80" s="3"/>
    </row>
    <row r="81" spans="6:9">
      <c r="F81" s="3"/>
      <c r="G81" s="3"/>
      <c r="H81" s="3"/>
      <c r="I81" s="3"/>
    </row>
    <row r="82" spans="6:9">
      <c r="F82" s="3"/>
      <c r="G82" s="3"/>
      <c r="H82" s="3"/>
      <c r="I82" s="3"/>
    </row>
    <row r="83" spans="6:9">
      <c r="F83" s="3"/>
      <c r="G83" s="3"/>
      <c r="H83" s="3"/>
      <c r="I83" s="3"/>
    </row>
    <row r="84" spans="6:9">
      <c r="F84" s="3"/>
      <c r="G84" s="3"/>
      <c r="H84" s="3"/>
      <c r="I84" s="3"/>
    </row>
    <row r="85" spans="6:9">
      <c r="F85" s="3"/>
      <c r="G85" s="3"/>
      <c r="H85" s="3"/>
      <c r="I85" s="3"/>
    </row>
    <row r="86" spans="6:9">
      <c r="F86" s="3"/>
      <c r="G86" s="3"/>
      <c r="H86" s="3"/>
      <c r="I86" s="3"/>
    </row>
    <row r="87" spans="6:9">
      <c r="F87" s="3"/>
      <c r="G87" s="3"/>
      <c r="H87" s="3"/>
      <c r="I87" s="3"/>
    </row>
    <row r="88" spans="6:9">
      <c r="F88" s="3"/>
      <c r="G88" s="3"/>
      <c r="H88" s="3"/>
      <c r="I88" s="3"/>
    </row>
    <row r="89" spans="6:9">
      <c r="F89" s="3"/>
      <c r="G89" s="3"/>
      <c r="H89" s="3"/>
      <c r="I89" s="3"/>
    </row>
    <row r="90" spans="6:9">
      <c r="F90" s="3"/>
      <c r="G90" s="3"/>
      <c r="H90" s="3"/>
      <c r="I90" s="3"/>
    </row>
    <row r="91" spans="6:9">
      <c r="F91" s="3"/>
      <c r="G91" s="3"/>
      <c r="H91" s="3"/>
      <c r="I91" s="3"/>
    </row>
    <row r="92" spans="6:9">
      <c r="F92" s="3"/>
      <c r="G92" s="3"/>
      <c r="H92" s="3"/>
      <c r="I92" s="3"/>
    </row>
    <row r="93" spans="6:9">
      <c r="F93" s="3"/>
      <c r="G93" s="3"/>
      <c r="H93" s="3"/>
      <c r="I93" s="3"/>
    </row>
    <row r="94" spans="6:9">
      <c r="F94" s="3"/>
      <c r="G94" s="3"/>
      <c r="H94" s="3"/>
      <c r="I94" s="3"/>
    </row>
    <row r="95" spans="6:9">
      <c r="F95" s="3"/>
      <c r="G95" s="3"/>
      <c r="H95" s="3"/>
      <c r="I95" s="3"/>
    </row>
    <row r="96" spans="6:9">
      <c r="F96" s="3"/>
      <c r="G96" s="3"/>
      <c r="H96" s="3"/>
      <c r="I96" s="3"/>
    </row>
    <row r="97" spans="6:9">
      <c r="F97" s="3"/>
      <c r="G97" s="3"/>
      <c r="H97" s="3"/>
      <c r="I97" s="3"/>
    </row>
    <row r="98" spans="6:9">
      <c r="F98" s="3"/>
      <c r="G98" s="3"/>
      <c r="H98" s="3"/>
      <c r="I98" s="3"/>
    </row>
    <row r="99" spans="6:9">
      <c r="F99" s="3"/>
      <c r="G99" s="3"/>
      <c r="H99" s="3"/>
      <c r="I99" s="3"/>
    </row>
    <row r="100" spans="6:9">
      <c r="F100" s="3"/>
      <c r="G100" s="3"/>
      <c r="H100" s="3"/>
      <c r="I100" s="3"/>
    </row>
    <row r="101" spans="6:9">
      <c r="F101" s="3"/>
      <c r="G101" s="3"/>
      <c r="H101" s="3"/>
      <c r="I101" s="3"/>
    </row>
    <row r="102" spans="6:9">
      <c r="F102" s="3"/>
      <c r="G102" s="3"/>
      <c r="H102" s="3"/>
      <c r="I102" s="3"/>
    </row>
    <row r="103" spans="6:9">
      <c r="F103" s="3"/>
      <c r="G103" s="3"/>
      <c r="H103" s="3"/>
      <c r="I103" s="3"/>
    </row>
    <row r="104" spans="6:9">
      <c r="F104" s="3"/>
      <c r="G104" s="3"/>
      <c r="H104" s="3"/>
      <c r="I104" s="3"/>
    </row>
    <row r="105" spans="6:9">
      <c r="F105" s="3"/>
      <c r="G105" s="3"/>
      <c r="H105" s="3"/>
      <c r="I105" s="3"/>
    </row>
    <row r="106" spans="6:9">
      <c r="F106" s="3"/>
      <c r="G106" s="3"/>
      <c r="H106" s="3"/>
      <c r="I106" s="3"/>
    </row>
    <row r="107" spans="6:9">
      <c r="F107" s="3"/>
      <c r="G107" s="3"/>
      <c r="H107" s="3"/>
      <c r="I107" s="3"/>
    </row>
    <row r="108" spans="6:9">
      <c r="F108" s="3"/>
      <c r="G108" s="3"/>
      <c r="H108" s="3"/>
      <c r="I108" s="3"/>
    </row>
    <row r="109" spans="6:9">
      <c r="F109" s="3"/>
      <c r="G109" s="3"/>
      <c r="H109" s="3"/>
      <c r="I109" s="3"/>
    </row>
    <row r="110" spans="6:9">
      <c r="F110" s="3"/>
      <c r="G110" s="3"/>
      <c r="H110" s="3"/>
      <c r="I110" s="3"/>
    </row>
    <row r="111" spans="6:9">
      <c r="F111" s="3"/>
      <c r="G111" s="3"/>
      <c r="H111" s="3"/>
      <c r="I111" s="3"/>
    </row>
    <row r="112" spans="6:9">
      <c r="F112" s="3"/>
      <c r="G112" s="3"/>
      <c r="H112" s="3"/>
      <c r="I112" s="3"/>
    </row>
    <row r="113" spans="6:9">
      <c r="F113" s="3"/>
      <c r="G113" s="3"/>
      <c r="H113" s="3"/>
      <c r="I113" s="3"/>
    </row>
    <row r="114" spans="6:9">
      <c r="F114" s="3"/>
      <c r="G114" s="3"/>
      <c r="H114" s="3"/>
      <c r="I114" s="3"/>
    </row>
    <row r="115" spans="6:9">
      <c r="F115" s="3"/>
      <c r="G115" s="3"/>
      <c r="H115" s="3"/>
      <c r="I115" s="3"/>
    </row>
    <row r="116" spans="6:9">
      <c r="F116" s="3"/>
      <c r="G116" s="3"/>
      <c r="H116" s="3"/>
      <c r="I116" s="3"/>
    </row>
    <row r="117" spans="6:9">
      <c r="F117" s="3"/>
      <c r="G117" s="3"/>
      <c r="H117" s="3"/>
      <c r="I117" s="3"/>
    </row>
    <row r="118" spans="6:9">
      <c r="F118" s="3"/>
      <c r="G118" s="3"/>
      <c r="H118" s="3"/>
      <c r="I118" s="3"/>
    </row>
    <row r="119" spans="6:9">
      <c r="F119" s="3"/>
      <c r="G119" s="3"/>
      <c r="H119" s="3"/>
      <c r="I119" s="3"/>
    </row>
    <row r="120" spans="6:9">
      <c r="F120" s="3"/>
      <c r="G120" s="3"/>
      <c r="H120" s="3"/>
      <c r="I120" s="3"/>
    </row>
    <row r="121" spans="6:9">
      <c r="F121" s="3"/>
      <c r="G121" s="3"/>
      <c r="H121" s="3"/>
      <c r="I121" s="3"/>
    </row>
    <row r="122" spans="6:9">
      <c r="F122" s="3"/>
      <c r="G122" s="3"/>
      <c r="H122" s="3"/>
      <c r="I122" s="3"/>
    </row>
    <row r="123" spans="6:9">
      <c r="F123" s="3"/>
      <c r="G123" s="3"/>
      <c r="H123" s="3"/>
      <c r="I123" s="3"/>
    </row>
    <row r="124" spans="6:9">
      <c r="F124" s="3"/>
      <c r="G124" s="3"/>
      <c r="H124" s="3"/>
      <c r="I124" s="3"/>
    </row>
    <row r="125" spans="6:9">
      <c r="F125" s="3"/>
      <c r="G125" s="3"/>
      <c r="H125" s="3"/>
      <c r="I125" s="3"/>
    </row>
    <row r="126" spans="6:9">
      <c r="F126" s="3"/>
      <c r="G126" s="3"/>
      <c r="H126" s="3"/>
      <c r="I126" s="3"/>
    </row>
    <row r="127" spans="6:9">
      <c r="F127" s="3"/>
      <c r="G127" s="3"/>
      <c r="H127" s="3"/>
      <c r="I127" s="3"/>
    </row>
    <row r="128" spans="6:9">
      <c r="F128" s="3"/>
      <c r="G128" s="3"/>
      <c r="H128" s="3"/>
      <c r="I128" s="3"/>
    </row>
    <row r="129" spans="6:9">
      <c r="F129" s="3"/>
      <c r="G129" s="3"/>
      <c r="H129" s="3"/>
      <c r="I129" s="3"/>
    </row>
    <row r="130" spans="6:9">
      <c r="F130" s="3"/>
      <c r="G130" s="3"/>
      <c r="H130" s="3"/>
      <c r="I130" s="3"/>
    </row>
    <row r="131" spans="6:9">
      <c r="F131" s="3"/>
      <c r="G131" s="3"/>
      <c r="H131" s="3"/>
      <c r="I131" s="3"/>
    </row>
    <row r="132" spans="6:9">
      <c r="F132" s="3"/>
      <c r="G132" s="3"/>
      <c r="H132" s="3"/>
      <c r="I132" s="3"/>
    </row>
    <row r="133" spans="6:9">
      <c r="F133" s="3"/>
      <c r="G133" s="3"/>
      <c r="H133" s="3"/>
      <c r="I133" s="3"/>
    </row>
    <row r="134" spans="6:9">
      <c r="F134" s="3"/>
      <c r="G134" s="3"/>
      <c r="H134" s="3"/>
      <c r="I134" s="3"/>
    </row>
    <row r="135" spans="6:9">
      <c r="F135" s="3"/>
      <c r="G135" s="3"/>
      <c r="H135" s="3"/>
      <c r="I135" s="3"/>
    </row>
    <row r="136" spans="6:9">
      <c r="F136" s="3"/>
      <c r="G136" s="3"/>
      <c r="H136" s="3"/>
      <c r="I136" s="3"/>
    </row>
    <row r="137" spans="6:9">
      <c r="F137" s="3"/>
      <c r="G137" s="3"/>
      <c r="H137" s="3"/>
      <c r="I137" s="3"/>
    </row>
    <row r="138" spans="6:9">
      <c r="F138" s="3"/>
      <c r="G138" s="3"/>
      <c r="H138" s="3"/>
      <c r="I138" s="3"/>
    </row>
    <row r="139" spans="6:9">
      <c r="F139" s="3"/>
      <c r="G139" s="3"/>
      <c r="H139" s="3"/>
      <c r="I139" s="3"/>
    </row>
    <row r="140" spans="6:9">
      <c r="F140" s="3"/>
      <c r="G140" s="3"/>
      <c r="H140" s="3"/>
      <c r="I140" s="3"/>
    </row>
    <row r="141" spans="6:9">
      <c r="F141" s="3"/>
      <c r="G141" s="3"/>
      <c r="H141" s="3"/>
      <c r="I141" s="3"/>
    </row>
    <row r="142" spans="6:9">
      <c r="F142" s="3"/>
      <c r="G142" s="3"/>
      <c r="H142" s="3"/>
      <c r="I142" s="3"/>
    </row>
    <row r="143" spans="6:9">
      <c r="F143" s="3"/>
      <c r="G143" s="3"/>
      <c r="H143" s="3"/>
      <c r="I143" s="3"/>
    </row>
    <row r="144" spans="6:9">
      <c r="F144" s="3"/>
      <c r="G144" s="3"/>
      <c r="H144" s="3"/>
      <c r="I144" s="3"/>
    </row>
    <row r="145" spans="6:9">
      <c r="F145" s="3"/>
      <c r="G145" s="3"/>
      <c r="H145" s="3"/>
      <c r="I145" s="3"/>
    </row>
    <row r="146" spans="6:9">
      <c r="F146" s="3"/>
      <c r="G146" s="3"/>
      <c r="H146" s="3"/>
      <c r="I146" s="3"/>
    </row>
    <row r="147" spans="6:9">
      <c r="F147" s="3"/>
      <c r="G147" s="3"/>
      <c r="H147" s="3"/>
      <c r="I147" s="3"/>
    </row>
    <row r="148" spans="6:9">
      <c r="F148" s="3"/>
      <c r="G148" s="3"/>
      <c r="H148" s="3"/>
      <c r="I148" s="3"/>
    </row>
    <row r="149" spans="6:9">
      <c r="F149" s="3"/>
      <c r="G149" s="3"/>
      <c r="H149" s="3"/>
      <c r="I149" s="3"/>
    </row>
    <row r="150" spans="6:9">
      <c r="F150" s="3"/>
      <c r="G150" s="3"/>
      <c r="H150" s="3"/>
      <c r="I150" s="3"/>
    </row>
    <row r="151" spans="6:9">
      <c r="F151" s="3"/>
      <c r="G151" s="3"/>
      <c r="H151" s="3"/>
      <c r="I151" s="3"/>
    </row>
    <row r="152" spans="6:9">
      <c r="F152" s="3"/>
      <c r="G152" s="3"/>
      <c r="H152" s="3"/>
      <c r="I152" s="3"/>
    </row>
    <row r="153" spans="6:9">
      <c r="F153" s="3"/>
      <c r="G153" s="3"/>
      <c r="H153" s="3"/>
      <c r="I153" s="3"/>
    </row>
    <row r="154" spans="6:9">
      <c r="F154" s="3"/>
      <c r="G154" s="3"/>
      <c r="H154" s="3"/>
      <c r="I154" s="3"/>
    </row>
    <row r="155" spans="6:9">
      <c r="F155" s="3"/>
      <c r="G155" s="3"/>
      <c r="H155" s="3"/>
      <c r="I155" s="3"/>
    </row>
    <row r="156" spans="6:9">
      <c r="F156" s="3"/>
      <c r="G156" s="3"/>
      <c r="H156" s="3"/>
      <c r="I156" s="3"/>
    </row>
    <row r="157" spans="6:9">
      <c r="F157" s="3"/>
      <c r="G157" s="3"/>
      <c r="H157" s="3"/>
      <c r="I157" s="3"/>
    </row>
    <row r="158" spans="6:9">
      <c r="F158" s="3"/>
      <c r="G158" s="3"/>
      <c r="H158" s="3"/>
      <c r="I158" s="3"/>
    </row>
    <row r="159" spans="6:9">
      <c r="F159" s="3"/>
      <c r="G159" s="3"/>
      <c r="H159" s="3"/>
      <c r="I159" s="3"/>
    </row>
    <row r="160" spans="6:9">
      <c r="F160" s="3"/>
      <c r="G160" s="3"/>
      <c r="H160" s="3"/>
      <c r="I160" s="3"/>
    </row>
    <row r="161" spans="6:9">
      <c r="F161" s="3"/>
      <c r="G161" s="3"/>
      <c r="H161" s="3"/>
      <c r="I161" s="3"/>
    </row>
    <row r="162" spans="6:9">
      <c r="F162" s="3"/>
      <c r="G162" s="3"/>
      <c r="H162" s="3"/>
      <c r="I162" s="3"/>
    </row>
    <row r="163" spans="6:9">
      <c r="F163" s="3"/>
      <c r="G163" s="3"/>
      <c r="H163" s="3"/>
      <c r="I163" s="3"/>
    </row>
    <row r="164" spans="6:9">
      <c r="F164" s="3"/>
      <c r="G164" s="3"/>
      <c r="H164" s="3"/>
      <c r="I164" s="3"/>
    </row>
    <row r="165" spans="6:9">
      <c r="F165" s="3"/>
      <c r="G165" s="3"/>
      <c r="H165" s="3"/>
      <c r="I165" s="3"/>
    </row>
    <row r="166" spans="6:9">
      <c r="F166" s="3"/>
      <c r="G166" s="3"/>
      <c r="H166" s="3"/>
      <c r="I166" s="3"/>
    </row>
    <row r="167" spans="6:9">
      <c r="F167" s="3"/>
      <c r="G167" s="3"/>
      <c r="H167" s="3"/>
      <c r="I167" s="3"/>
    </row>
    <row r="168" spans="6:9">
      <c r="F168" s="3"/>
      <c r="G168" s="3"/>
      <c r="H168" s="3"/>
      <c r="I168" s="3"/>
    </row>
    <row r="169" spans="6:9">
      <c r="F169" s="3"/>
      <c r="G169" s="3"/>
      <c r="H169" s="3"/>
      <c r="I169" s="3"/>
    </row>
    <row r="170" spans="6:9">
      <c r="F170" s="3"/>
      <c r="G170" s="3"/>
      <c r="H170" s="3"/>
      <c r="I170" s="3"/>
    </row>
    <row r="171" spans="6:9">
      <c r="F171" s="3"/>
      <c r="G171" s="3"/>
      <c r="H171" s="3"/>
      <c r="I171" s="3"/>
    </row>
    <row r="172" spans="6:9">
      <c r="F172" s="3"/>
      <c r="G172" s="3"/>
      <c r="H172" s="3"/>
      <c r="I172" s="3"/>
    </row>
    <row r="173" spans="6:9">
      <c r="F173" s="3"/>
      <c r="G173" s="3"/>
      <c r="H173" s="3"/>
      <c r="I173" s="3"/>
    </row>
    <row r="174" spans="6:9">
      <c r="F174" s="3"/>
      <c r="G174" s="3"/>
      <c r="H174" s="3"/>
      <c r="I174" s="3"/>
    </row>
    <row r="175" spans="6:9">
      <c r="F175" s="3"/>
      <c r="G175" s="3"/>
      <c r="H175" s="3"/>
      <c r="I175" s="3"/>
    </row>
    <row r="176" spans="6:9">
      <c r="F176" s="3"/>
      <c r="G176" s="3"/>
      <c r="H176" s="3"/>
      <c r="I176" s="3"/>
    </row>
    <row r="177" spans="6:9">
      <c r="F177" s="3"/>
      <c r="G177" s="3"/>
      <c r="H177" s="3"/>
      <c r="I177" s="3"/>
    </row>
    <row r="178" spans="6:9">
      <c r="F178" s="3"/>
      <c r="G178" s="3"/>
      <c r="H178" s="3"/>
      <c r="I178" s="3"/>
    </row>
    <row r="179" spans="6:9">
      <c r="F179" s="3"/>
      <c r="G179" s="3"/>
      <c r="H179" s="3"/>
      <c r="I179" s="3"/>
    </row>
    <row r="180" spans="6:9">
      <c r="F180" s="3"/>
      <c r="G180" s="3"/>
      <c r="H180" s="3"/>
      <c r="I180" s="3"/>
    </row>
    <row r="181" spans="6:9">
      <c r="F181" s="3"/>
      <c r="G181" s="3"/>
      <c r="H181" s="3"/>
      <c r="I181" s="3"/>
    </row>
    <row r="182" spans="6:9">
      <c r="F182" s="3"/>
      <c r="G182" s="3"/>
      <c r="H182" s="3"/>
      <c r="I182" s="3"/>
    </row>
    <row r="183" spans="6:9">
      <c r="F183" s="3"/>
      <c r="G183" s="3"/>
      <c r="H183" s="3"/>
      <c r="I183" s="3"/>
    </row>
    <row r="184" spans="6:9">
      <c r="F184" s="3"/>
      <c r="G184" s="3"/>
      <c r="H184" s="3"/>
      <c r="I184" s="3"/>
    </row>
    <row r="185" spans="6:9">
      <c r="F185" s="3"/>
      <c r="G185" s="3"/>
      <c r="H185" s="3"/>
      <c r="I185" s="3"/>
    </row>
    <row r="186" spans="6:9">
      <c r="F186" s="3"/>
      <c r="G186" s="3"/>
      <c r="H186" s="3"/>
      <c r="I186" s="3"/>
    </row>
    <row r="187" spans="6:9">
      <c r="F187" s="3"/>
      <c r="G187" s="3"/>
      <c r="H187" s="3"/>
      <c r="I187" s="3"/>
    </row>
    <row r="188" spans="6:9">
      <c r="F188" s="3"/>
      <c r="G188" s="3"/>
      <c r="H188" s="3"/>
      <c r="I188" s="3"/>
    </row>
    <row r="189" spans="6:9">
      <c r="F189" s="3"/>
      <c r="G189" s="3"/>
      <c r="H189" s="3"/>
      <c r="I189" s="3"/>
    </row>
    <row r="190" spans="6:9">
      <c r="F190" s="3"/>
      <c r="G190" s="3"/>
      <c r="H190" s="3"/>
      <c r="I190" s="3"/>
    </row>
    <row r="191" spans="6:9">
      <c r="F191" s="3"/>
      <c r="G191" s="3"/>
      <c r="H191" s="3"/>
      <c r="I191" s="3"/>
    </row>
    <row r="192" spans="6:9">
      <c r="F192" s="3"/>
      <c r="G192" s="3"/>
      <c r="H192" s="3"/>
      <c r="I192" s="3"/>
    </row>
    <row r="193" spans="6:9">
      <c r="F193" s="3"/>
      <c r="G193" s="3"/>
      <c r="H193" s="3"/>
      <c r="I193" s="3"/>
    </row>
    <row r="194" spans="6:9">
      <c r="F194" s="3"/>
      <c r="G194" s="3"/>
      <c r="H194" s="3"/>
      <c r="I194" s="3"/>
    </row>
    <row r="195" spans="6:9">
      <c r="F195" s="3"/>
      <c r="G195" s="3"/>
      <c r="H195" s="3"/>
      <c r="I195" s="3"/>
    </row>
    <row r="196" spans="6:9">
      <c r="F196" s="3"/>
      <c r="G196" s="3"/>
      <c r="H196" s="3"/>
      <c r="I196" s="3"/>
    </row>
    <row r="197" spans="6:9">
      <c r="F197" s="3"/>
      <c r="G197" s="3"/>
      <c r="H197" s="3"/>
      <c r="I197" s="3"/>
    </row>
    <row r="198" spans="6:9">
      <c r="F198" s="3"/>
      <c r="G198" s="3"/>
      <c r="H198" s="3"/>
      <c r="I198" s="3"/>
    </row>
    <row r="199" spans="6:9">
      <c r="F199" s="3"/>
      <c r="G199" s="3"/>
      <c r="H199" s="3"/>
      <c r="I199" s="3"/>
    </row>
    <row r="200" spans="6:9">
      <c r="F200" s="3"/>
      <c r="G200" s="3"/>
      <c r="H200" s="3"/>
      <c r="I200" s="3"/>
    </row>
    <row r="201" spans="6:9">
      <c r="F201" s="3"/>
      <c r="G201" s="3"/>
      <c r="H201" s="3"/>
      <c r="I201" s="3"/>
    </row>
    <row r="202" spans="6:9">
      <c r="F202" s="3"/>
      <c r="G202" s="3"/>
      <c r="H202" s="3"/>
      <c r="I202" s="3"/>
    </row>
    <row r="203" spans="6:9">
      <c r="F203" s="3"/>
      <c r="G203" s="3"/>
      <c r="H203" s="3"/>
      <c r="I203" s="3"/>
    </row>
    <row r="204" spans="6:9">
      <c r="F204" s="3"/>
      <c r="G204" s="3"/>
      <c r="H204" s="3"/>
      <c r="I204" s="3"/>
    </row>
    <row r="205" spans="6:9">
      <c r="F205" s="3"/>
      <c r="G205" s="3"/>
      <c r="H205" s="3"/>
      <c r="I205" s="3"/>
    </row>
    <row r="206" spans="6:9">
      <c r="F206" s="3"/>
      <c r="G206" s="3"/>
      <c r="H206" s="3"/>
      <c r="I206" s="3"/>
    </row>
    <row r="207" spans="6:9">
      <c r="F207" s="3"/>
      <c r="G207" s="3"/>
      <c r="H207" s="3"/>
      <c r="I207" s="3"/>
    </row>
    <row r="208" spans="6:9">
      <c r="F208" s="3"/>
      <c r="G208" s="3"/>
      <c r="H208" s="3"/>
      <c r="I208" s="3"/>
    </row>
    <row r="209" spans="6:9">
      <c r="F209" s="3"/>
      <c r="G209" s="3"/>
      <c r="H209" s="3"/>
      <c r="I209" s="3"/>
    </row>
    <row r="210" spans="6:9">
      <c r="F210" s="3"/>
      <c r="G210" s="3"/>
      <c r="H210" s="3"/>
      <c r="I210" s="3"/>
    </row>
    <row r="211" spans="6:9">
      <c r="F211" s="3"/>
      <c r="G211" s="3"/>
      <c r="H211" s="3"/>
      <c r="I211" s="3"/>
    </row>
    <row r="212" spans="6:9">
      <c r="F212" s="3"/>
      <c r="G212" s="3"/>
      <c r="H212" s="3"/>
      <c r="I212" s="3"/>
    </row>
    <row r="213" spans="6:9">
      <c r="F213" s="3"/>
      <c r="G213" s="3"/>
      <c r="H213" s="3"/>
      <c r="I213" s="3"/>
    </row>
    <row r="214" spans="6:9">
      <c r="F214" s="3"/>
      <c r="G214" s="3"/>
      <c r="H214" s="3"/>
      <c r="I214" s="3"/>
    </row>
    <row r="215" spans="6:9">
      <c r="F215" s="3"/>
      <c r="G215" s="3"/>
      <c r="H215" s="3"/>
      <c r="I215" s="3"/>
    </row>
    <row r="216" spans="6:9">
      <c r="F216" s="3"/>
      <c r="G216" s="3"/>
      <c r="H216" s="3"/>
      <c r="I216" s="3"/>
    </row>
    <row r="217" spans="6:9">
      <c r="F217" s="3"/>
      <c r="G217" s="3"/>
      <c r="H217" s="3"/>
      <c r="I217" s="3"/>
    </row>
    <row r="218" spans="6:9">
      <c r="F218" s="3"/>
      <c r="G218" s="3"/>
      <c r="H218" s="3"/>
      <c r="I218" s="3"/>
    </row>
    <row r="219" spans="6:9">
      <c r="F219" s="3"/>
      <c r="G219" s="3"/>
      <c r="H219" s="3"/>
      <c r="I219" s="3"/>
    </row>
    <row r="220" spans="6:9">
      <c r="F220" s="3"/>
      <c r="G220" s="3"/>
      <c r="H220" s="3"/>
      <c r="I220" s="3"/>
    </row>
    <row r="221" spans="6:9">
      <c r="F221" s="3"/>
      <c r="G221" s="3"/>
      <c r="H221" s="3"/>
      <c r="I221" s="3"/>
    </row>
    <row r="222" spans="6:9">
      <c r="F222" s="3"/>
      <c r="G222" s="3"/>
      <c r="H222" s="3"/>
      <c r="I222" s="3"/>
    </row>
    <row r="223" spans="6:9">
      <c r="F223" s="3"/>
      <c r="G223" s="3"/>
      <c r="H223" s="3"/>
      <c r="I223" s="3"/>
    </row>
    <row r="224" spans="6:9">
      <c r="F224" s="3"/>
      <c r="G224" s="3"/>
      <c r="H224" s="3"/>
      <c r="I224" s="3"/>
    </row>
    <row r="225" spans="6:9">
      <c r="F225" s="3"/>
      <c r="G225" s="3"/>
      <c r="H225" s="3"/>
      <c r="I225" s="3"/>
    </row>
    <row r="226" spans="6:9">
      <c r="F226" s="3"/>
      <c r="G226" s="3"/>
      <c r="H226" s="3"/>
      <c r="I226" s="3"/>
    </row>
    <row r="227" spans="6:9">
      <c r="F227" s="3"/>
      <c r="G227" s="3"/>
      <c r="H227" s="3"/>
      <c r="I227" s="3"/>
    </row>
    <row r="228" spans="6:9">
      <c r="F228" s="3"/>
      <c r="G228" s="3"/>
      <c r="H228" s="3"/>
      <c r="I228" s="3"/>
    </row>
    <row r="229" spans="6:9">
      <c r="F229" s="3"/>
      <c r="G229" s="3"/>
      <c r="H229" s="3"/>
      <c r="I229" s="3"/>
    </row>
    <row r="230" spans="6:9">
      <c r="F230" s="3"/>
      <c r="G230" s="3"/>
      <c r="H230" s="3"/>
      <c r="I230" s="3"/>
    </row>
    <row r="231" spans="6:9">
      <c r="F231" s="3"/>
      <c r="G231" s="3"/>
      <c r="H231" s="3"/>
      <c r="I231" s="3"/>
    </row>
    <row r="232" spans="6:9">
      <c r="F232" s="3"/>
      <c r="G232" s="3"/>
      <c r="H232" s="3"/>
      <c r="I232" s="3"/>
    </row>
    <row r="233" spans="6:9">
      <c r="F233" s="3"/>
      <c r="G233" s="3"/>
      <c r="H233" s="3"/>
      <c r="I233" s="3"/>
    </row>
    <row r="234" spans="6:9">
      <c r="F234" s="3"/>
      <c r="G234" s="3"/>
      <c r="H234" s="3"/>
      <c r="I234" s="3"/>
    </row>
    <row r="235" spans="6:9">
      <c r="F235" s="3"/>
      <c r="G235" s="3"/>
      <c r="H235" s="3"/>
      <c r="I235" s="3"/>
    </row>
    <row r="236" spans="6:9">
      <c r="F236" s="3"/>
      <c r="G236" s="3"/>
      <c r="H236" s="3"/>
      <c r="I236" s="3"/>
    </row>
    <row r="237" spans="6:9">
      <c r="F237" s="3"/>
      <c r="G237" s="3"/>
      <c r="H237" s="3"/>
      <c r="I237" s="3"/>
    </row>
    <row r="238" spans="6:9">
      <c r="F238" s="3"/>
      <c r="G238" s="3"/>
      <c r="H238" s="3"/>
      <c r="I238" s="3"/>
    </row>
    <row r="239" spans="6:9">
      <c r="F239" s="3"/>
      <c r="G239" s="3"/>
      <c r="H239" s="3"/>
      <c r="I239" s="3"/>
    </row>
    <row r="240" spans="6:9">
      <c r="F240" s="3"/>
      <c r="G240" s="3"/>
      <c r="H240" s="3"/>
      <c r="I240" s="3"/>
    </row>
    <row r="241" spans="6:9">
      <c r="F241" s="3"/>
      <c r="G241" s="3"/>
      <c r="H241" s="3"/>
      <c r="I241" s="3"/>
    </row>
    <row r="242" spans="6:9">
      <c r="F242" s="3"/>
      <c r="G242" s="3"/>
      <c r="H242" s="3"/>
      <c r="I242" s="3"/>
    </row>
    <row r="243" spans="6:9">
      <c r="F243" s="3"/>
      <c r="G243" s="3"/>
      <c r="H243" s="3"/>
      <c r="I243" s="3"/>
    </row>
    <row r="244" spans="6:9">
      <c r="F244" s="3"/>
      <c r="G244" s="3"/>
      <c r="H244" s="3"/>
      <c r="I244" s="3"/>
    </row>
    <row r="245" spans="6:9">
      <c r="F245" s="3"/>
      <c r="G245" s="3"/>
      <c r="H245" s="3"/>
      <c r="I245" s="3"/>
    </row>
    <row r="246" spans="6:9">
      <c r="F246" s="3"/>
      <c r="G246" s="3"/>
      <c r="H246" s="3"/>
      <c r="I246" s="3"/>
    </row>
    <row r="247" spans="6:9">
      <c r="F247" s="3"/>
      <c r="G247" s="3"/>
      <c r="H247" s="3"/>
      <c r="I247" s="3"/>
    </row>
    <row r="248" spans="6:9">
      <c r="F248" s="3"/>
      <c r="G248" s="3"/>
      <c r="H248" s="3"/>
      <c r="I248" s="3"/>
    </row>
    <row r="249" spans="6:9">
      <c r="F249" s="3"/>
      <c r="G249" s="3"/>
      <c r="H249" s="3"/>
      <c r="I249" s="3"/>
    </row>
    <row r="250" spans="6:9">
      <c r="F250" s="3"/>
      <c r="G250" s="3"/>
      <c r="H250" s="3"/>
      <c r="I250" s="3"/>
    </row>
    <row r="251" spans="6:9">
      <c r="F251" s="3"/>
      <c r="G251" s="3"/>
      <c r="H251" s="3"/>
      <c r="I251" s="3"/>
    </row>
    <row r="252" spans="6:9">
      <c r="F252" s="3"/>
      <c r="G252" s="3"/>
      <c r="H252" s="3"/>
      <c r="I252" s="3"/>
    </row>
    <row r="253" spans="6:9">
      <c r="F253" s="3"/>
      <c r="G253" s="3"/>
      <c r="H253" s="3"/>
      <c r="I253" s="3"/>
    </row>
    <row r="254" spans="6:9">
      <c r="F254" s="3"/>
      <c r="G254" s="3"/>
      <c r="H254" s="3"/>
      <c r="I254" s="3"/>
    </row>
    <row r="255" spans="6:9">
      <c r="F255" s="3"/>
      <c r="G255" s="3"/>
      <c r="H255" s="3"/>
      <c r="I255" s="3"/>
    </row>
    <row r="256" spans="6:9">
      <c r="F256" s="3"/>
      <c r="G256" s="3"/>
      <c r="H256" s="3"/>
      <c r="I256" s="3"/>
    </row>
    <row r="257" spans="6:9">
      <c r="F257" s="3"/>
      <c r="G257" s="3"/>
      <c r="H257" s="3"/>
      <c r="I257" s="3"/>
    </row>
    <row r="258" spans="6:9">
      <c r="F258" s="3"/>
      <c r="G258" s="3"/>
      <c r="H258" s="3"/>
      <c r="I258" s="3"/>
    </row>
    <row r="259" spans="6:9">
      <c r="F259" s="3"/>
      <c r="G259" s="3"/>
      <c r="H259" s="3"/>
      <c r="I259" s="3"/>
    </row>
    <row r="260" spans="6:9">
      <c r="F260" s="3"/>
      <c r="G260" s="3"/>
      <c r="H260" s="3"/>
      <c r="I260" s="3"/>
    </row>
    <row r="261" spans="6:9">
      <c r="F261" s="3"/>
      <c r="G261" s="3"/>
      <c r="H261" s="3"/>
      <c r="I261" s="3"/>
    </row>
    <row r="262" spans="6:9">
      <c r="F262" s="3"/>
      <c r="G262" s="3"/>
      <c r="H262" s="3"/>
      <c r="I262" s="3"/>
    </row>
    <row r="263" spans="6:9">
      <c r="F263" s="3"/>
      <c r="G263" s="3"/>
      <c r="H263" s="3"/>
      <c r="I263" s="3"/>
    </row>
    <row r="264" spans="6:9">
      <c r="F264" s="3"/>
      <c r="G264" s="3"/>
      <c r="H264" s="3"/>
      <c r="I264" s="3"/>
    </row>
    <row r="265" spans="6:9">
      <c r="F265" s="3"/>
      <c r="G265" s="3"/>
      <c r="H265" s="3"/>
      <c r="I265" s="3"/>
    </row>
    <row r="266" spans="6:9">
      <c r="F266" s="3"/>
      <c r="G266" s="3"/>
      <c r="H266" s="3"/>
      <c r="I266" s="3"/>
    </row>
    <row r="267" spans="6:9">
      <c r="F267" s="3"/>
      <c r="G267" s="3"/>
      <c r="H267" s="3"/>
      <c r="I267" s="3"/>
    </row>
    <row r="268" spans="6:9">
      <c r="F268" s="3"/>
      <c r="G268" s="3"/>
      <c r="H268" s="3"/>
      <c r="I268" s="3"/>
    </row>
    <row r="269" spans="6:9">
      <c r="F269" s="3"/>
      <c r="G269" s="3"/>
      <c r="H269" s="3"/>
      <c r="I269" s="3"/>
    </row>
    <row r="270" spans="6:9">
      <c r="F270" s="3"/>
      <c r="G270" s="3"/>
      <c r="H270" s="3"/>
      <c r="I270" s="3"/>
    </row>
    <row r="271" spans="6:9">
      <c r="F271" s="3"/>
      <c r="G271" s="3"/>
      <c r="H271" s="3"/>
      <c r="I271" s="3"/>
    </row>
    <row r="272" spans="6:9">
      <c r="F272" s="3"/>
      <c r="G272" s="3"/>
      <c r="H272" s="3"/>
      <c r="I272" s="3"/>
    </row>
    <row r="273" spans="6:9">
      <c r="F273" s="3"/>
      <c r="G273" s="3"/>
      <c r="H273" s="3"/>
      <c r="I273" s="3"/>
    </row>
    <row r="274" spans="6:9">
      <c r="F274" s="3"/>
      <c r="G274" s="3"/>
      <c r="H274" s="3"/>
      <c r="I274" s="3"/>
    </row>
    <row r="275" spans="6:9">
      <c r="F275" s="3"/>
      <c r="G275" s="3"/>
      <c r="H275" s="3"/>
      <c r="I275" s="3"/>
    </row>
    <row r="276" spans="6:9">
      <c r="F276" s="3"/>
      <c r="G276" s="3"/>
      <c r="H276" s="3"/>
      <c r="I276" s="3"/>
    </row>
    <row r="277" spans="6:9">
      <c r="F277" s="3"/>
      <c r="G277" s="3"/>
      <c r="H277" s="3"/>
      <c r="I277" s="3"/>
    </row>
    <row r="278" spans="6:9">
      <c r="F278" s="3"/>
      <c r="G278" s="3"/>
      <c r="H278" s="3"/>
      <c r="I278" s="3"/>
    </row>
    <row r="279" spans="6:9">
      <c r="F279" s="3"/>
      <c r="G279" s="3"/>
      <c r="H279" s="3"/>
      <c r="I279" s="3"/>
    </row>
    <row r="280" spans="6:9">
      <c r="F280" s="3"/>
      <c r="G280" s="3"/>
      <c r="H280" s="3"/>
      <c r="I280" s="3"/>
    </row>
    <row r="281" spans="6:9">
      <c r="F281" s="3"/>
      <c r="G281" s="3"/>
      <c r="H281" s="3"/>
      <c r="I281" s="3"/>
    </row>
    <row r="282" spans="6:9">
      <c r="F282" s="3"/>
      <c r="G282" s="3"/>
      <c r="H282" s="3"/>
      <c r="I282" s="3"/>
    </row>
    <row r="283" spans="6:9">
      <c r="F283" s="3"/>
      <c r="G283" s="3"/>
      <c r="H283" s="3"/>
      <c r="I283" s="3"/>
    </row>
    <row r="284" spans="6:9">
      <c r="F284" s="3"/>
      <c r="G284" s="3"/>
      <c r="H284" s="3"/>
      <c r="I284" s="3"/>
    </row>
    <row r="285" spans="6:9">
      <c r="F285" s="3"/>
      <c r="G285" s="3"/>
      <c r="H285" s="3"/>
      <c r="I285" s="3"/>
    </row>
    <row r="286" spans="6:9">
      <c r="F286" s="3"/>
      <c r="G286" s="3"/>
      <c r="H286" s="3"/>
      <c r="I286" s="3"/>
    </row>
    <row r="287" spans="6:9">
      <c r="F287" s="3"/>
      <c r="G287" s="3"/>
      <c r="H287" s="3"/>
      <c r="I287" s="3"/>
    </row>
    <row r="288" spans="6:9">
      <c r="F288" s="3"/>
      <c r="G288" s="3"/>
      <c r="H288" s="3"/>
      <c r="I288" s="3"/>
    </row>
    <row r="289" spans="6:9">
      <c r="F289" s="3"/>
      <c r="G289" s="3"/>
      <c r="H289" s="3"/>
      <c r="I289" s="3"/>
    </row>
    <row r="290" spans="6:9">
      <c r="F290" s="3"/>
      <c r="G290" s="3"/>
      <c r="H290" s="3"/>
      <c r="I290" s="3"/>
    </row>
    <row r="291" spans="6:9">
      <c r="F291" s="3"/>
      <c r="G291" s="3"/>
      <c r="H291" s="3"/>
      <c r="I291" s="3"/>
    </row>
    <row r="292" spans="6:9">
      <c r="F292" s="3"/>
      <c r="G292" s="3"/>
      <c r="H292" s="3"/>
      <c r="I292" s="3"/>
    </row>
    <row r="293" spans="6:9">
      <c r="F293" s="3"/>
      <c r="G293" s="3"/>
      <c r="H293" s="3"/>
      <c r="I293" s="3"/>
    </row>
    <row r="294" spans="6:9">
      <c r="F294" s="3"/>
      <c r="G294" s="3"/>
      <c r="H294" s="3"/>
      <c r="I294" s="3"/>
    </row>
    <row r="295" spans="6:9">
      <c r="F295" s="3"/>
      <c r="G295" s="3"/>
      <c r="H295" s="3"/>
      <c r="I295" s="3"/>
    </row>
    <row r="296" spans="6:9">
      <c r="F296" s="3"/>
      <c r="G296" s="3"/>
      <c r="H296" s="3"/>
      <c r="I296" s="3"/>
    </row>
    <row r="297" spans="6:9">
      <c r="F297" s="3"/>
      <c r="G297" s="3"/>
      <c r="H297" s="3"/>
      <c r="I297" s="3"/>
    </row>
    <row r="298" spans="6:9">
      <c r="F298" s="3"/>
      <c r="G298" s="3"/>
      <c r="H298" s="3"/>
      <c r="I298" s="3"/>
    </row>
    <row r="299" spans="6:9">
      <c r="F299" s="3"/>
      <c r="G299" s="3"/>
      <c r="H299" s="3"/>
      <c r="I299" s="3"/>
    </row>
    <row r="300" spans="6:9">
      <c r="F300" s="3"/>
      <c r="G300" s="3"/>
      <c r="H300" s="3"/>
      <c r="I300" s="3"/>
    </row>
    <row r="301" spans="6:9">
      <c r="F301" s="3"/>
      <c r="G301" s="3"/>
      <c r="H301" s="3"/>
      <c r="I301" s="3"/>
    </row>
    <row r="302" spans="6:9">
      <c r="F302" s="3"/>
      <c r="G302" s="3"/>
      <c r="H302" s="3"/>
      <c r="I302" s="3"/>
    </row>
    <row r="303" spans="6:9">
      <c r="F303" s="3"/>
      <c r="G303" s="3"/>
      <c r="H303" s="3"/>
      <c r="I303" s="3"/>
    </row>
    <row r="304" spans="6:9">
      <c r="F304" s="3"/>
      <c r="G304" s="3"/>
      <c r="H304" s="3"/>
      <c r="I304" s="3"/>
    </row>
    <row r="305" spans="6:9">
      <c r="F305" s="3"/>
      <c r="G305" s="3"/>
      <c r="H305" s="3"/>
      <c r="I305" s="3"/>
    </row>
    <row r="306" spans="6:9">
      <c r="F306" s="3"/>
      <c r="G306" s="3"/>
      <c r="H306" s="3"/>
      <c r="I306" s="3"/>
    </row>
    <row r="307" spans="6:9">
      <c r="F307" s="3"/>
      <c r="G307" s="3"/>
      <c r="H307" s="3"/>
      <c r="I307" s="3"/>
    </row>
    <row r="308" spans="6:9">
      <c r="F308" s="3"/>
      <c r="G308" s="3"/>
      <c r="H308" s="3"/>
      <c r="I308" s="3"/>
    </row>
    <row r="309" spans="6:9">
      <c r="F309" s="3"/>
      <c r="G309" s="3"/>
      <c r="H309" s="3"/>
      <c r="I309" s="3"/>
    </row>
    <row r="310" spans="6:9">
      <c r="F310" s="3"/>
      <c r="G310" s="3"/>
      <c r="H310" s="3"/>
      <c r="I310" s="3"/>
    </row>
    <row r="311" spans="6:9">
      <c r="F311" s="3"/>
      <c r="G311" s="3"/>
      <c r="H311" s="3"/>
      <c r="I311" s="3"/>
    </row>
    <row r="312" spans="6:9">
      <c r="F312" s="3"/>
      <c r="G312" s="3"/>
      <c r="H312" s="3"/>
      <c r="I312" s="3"/>
    </row>
    <row r="313" spans="6:9">
      <c r="F313" s="3"/>
      <c r="G313" s="3"/>
      <c r="H313" s="3"/>
      <c r="I313" s="3"/>
    </row>
    <row r="314" spans="6:9">
      <c r="F314" s="3"/>
      <c r="G314" s="3"/>
      <c r="H314" s="3"/>
      <c r="I314" s="3"/>
    </row>
    <row r="315" spans="6:9">
      <c r="F315" s="3"/>
      <c r="G315" s="3"/>
      <c r="H315" s="3"/>
      <c r="I315" s="3"/>
    </row>
    <row r="316" spans="6:9">
      <c r="F316" s="3"/>
      <c r="G316" s="3"/>
      <c r="H316" s="3"/>
      <c r="I316" s="3"/>
    </row>
    <row r="317" spans="6:9">
      <c r="F317" s="3"/>
      <c r="G317" s="3"/>
      <c r="H317" s="3"/>
      <c r="I317" s="3"/>
    </row>
    <row r="318" spans="6:9">
      <c r="F318" s="3"/>
      <c r="G318" s="3"/>
      <c r="H318" s="3"/>
      <c r="I318" s="3"/>
    </row>
    <row r="319" spans="6:9">
      <c r="F319" s="3"/>
      <c r="G319" s="3"/>
      <c r="H319" s="3"/>
      <c r="I319" s="3"/>
    </row>
    <row r="320" spans="6:9">
      <c r="F320" s="3"/>
      <c r="G320" s="3"/>
      <c r="H320" s="3"/>
      <c r="I320" s="3"/>
    </row>
    <row r="321" spans="6:9">
      <c r="F321" s="3"/>
      <c r="G321" s="3"/>
      <c r="H321" s="3"/>
      <c r="I321" s="3"/>
    </row>
    <row r="322" spans="6:9">
      <c r="F322" s="3"/>
      <c r="G322" s="3"/>
      <c r="H322" s="3"/>
      <c r="I322" s="3"/>
    </row>
    <row r="323" spans="6:9">
      <c r="F323" s="3"/>
      <c r="G323" s="3"/>
      <c r="H323" s="3"/>
      <c r="I323" s="3"/>
    </row>
    <row r="324" spans="6:9">
      <c r="F324" s="3"/>
      <c r="G324" s="3"/>
      <c r="H324" s="3"/>
      <c r="I324" s="3"/>
    </row>
    <row r="325" spans="6:9">
      <c r="F325" s="3"/>
      <c r="G325" s="3"/>
      <c r="H325" s="3"/>
      <c r="I325" s="3"/>
    </row>
    <row r="326" spans="6:9">
      <c r="F326" s="3"/>
      <c r="G326" s="3"/>
      <c r="H326" s="3"/>
      <c r="I326" s="3"/>
    </row>
    <row r="327" spans="6:9">
      <c r="F327" s="3"/>
      <c r="G327" s="3"/>
      <c r="H327" s="3"/>
      <c r="I327" s="3"/>
    </row>
    <row r="328" spans="6:9">
      <c r="F328" s="3"/>
      <c r="G328" s="3"/>
      <c r="H328" s="3"/>
      <c r="I328" s="3"/>
    </row>
    <row r="329" spans="6:9">
      <c r="F329" s="3"/>
      <c r="G329" s="3"/>
      <c r="H329" s="3"/>
      <c r="I329" s="3"/>
    </row>
    <row r="330" spans="6:9">
      <c r="F330" s="3"/>
      <c r="G330" s="3"/>
      <c r="H330" s="3"/>
      <c r="I330" s="3"/>
    </row>
    <row r="331" spans="6:9">
      <c r="F331" s="3"/>
      <c r="G331" s="3"/>
      <c r="H331" s="3"/>
      <c r="I331" s="3"/>
    </row>
    <row r="332" spans="6:9">
      <c r="F332" s="3"/>
      <c r="G332" s="3"/>
      <c r="H332" s="3"/>
      <c r="I332" s="3"/>
    </row>
    <row r="333" spans="6:9">
      <c r="F333" s="3"/>
      <c r="G333" s="3"/>
      <c r="H333" s="3"/>
      <c r="I333" s="3"/>
    </row>
    <row r="334" spans="6:9">
      <c r="F334" s="3"/>
      <c r="G334" s="3"/>
      <c r="H334" s="3"/>
      <c r="I334" s="3"/>
    </row>
    <row r="335" spans="6:9">
      <c r="F335" s="3"/>
      <c r="G335" s="3"/>
      <c r="H335" s="3"/>
      <c r="I335" s="3"/>
    </row>
    <row r="336" spans="6:9">
      <c r="F336" s="3"/>
      <c r="G336" s="3"/>
      <c r="H336" s="3"/>
      <c r="I336" s="3"/>
    </row>
    <row r="337" spans="6:9">
      <c r="F337" s="3"/>
      <c r="G337" s="3"/>
      <c r="H337" s="3"/>
      <c r="I337" s="3"/>
    </row>
    <row r="338" spans="6:9">
      <c r="F338" s="3"/>
      <c r="G338" s="3"/>
      <c r="H338" s="3"/>
      <c r="I338" s="3"/>
    </row>
    <row r="339" spans="6:9">
      <c r="F339" s="3"/>
      <c r="G339" s="3"/>
      <c r="H339" s="3"/>
      <c r="I339" s="3"/>
    </row>
    <row r="340" spans="6:9">
      <c r="F340" s="3"/>
      <c r="G340" s="3"/>
      <c r="H340" s="3"/>
      <c r="I340" s="3"/>
    </row>
    <row r="341" spans="6:9">
      <c r="F341" s="3"/>
      <c r="G341" s="3"/>
      <c r="H341" s="3"/>
      <c r="I341" s="3"/>
    </row>
    <row r="342" spans="6:9">
      <c r="F342" s="3"/>
      <c r="G342" s="3"/>
      <c r="H342" s="3"/>
      <c r="I342" s="3"/>
    </row>
    <row r="343" spans="6:9">
      <c r="F343" s="3"/>
      <c r="G343" s="3"/>
      <c r="H343" s="3"/>
      <c r="I343" s="3"/>
    </row>
    <row r="344" spans="6:9">
      <c r="F344" s="3"/>
      <c r="G344" s="3"/>
      <c r="H344" s="3"/>
      <c r="I344" s="3"/>
    </row>
    <row r="345" spans="6:9">
      <c r="F345" s="3"/>
      <c r="G345" s="3"/>
      <c r="H345" s="3"/>
      <c r="I345" s="3"/>
    </row>
    <row r="346" spans="6:9">
      <c r="F346" s="3"/>
      <c r="G346" s="3"/>
      <c r="H346" s="3"/>
      <c r="I346" s="3"/>
    </row>
    <row r="347" spans="6:9">
      <c r="F347" s="3"/>
      <c r="G347" s="3"/>
      <c r="H347" s="3"/>
      <c r="I347" s="3"/>
    </row>
    <row r="348" spans="6:9">
      <c r="F348" s="3"/>
      <c r="G348" s="3"/>
      <c r="H348" s="3"/>
      <c r="I348" s="3"/>
    </row>
    <row r="349" spans="6:9">
      <c r="F349" s="3"/>
      <c r="G349" s="3"/>
      <c r="H349" s="3"/>
      <c r="I349" s="3"/>
    </row>
    <row r="350" spans="6:9">
      <c r="F350" s="3"/>
      <c r="G350" s="3"/>
      <c r="H350" s="3"/>
      <c r="I350" s="3"/>
    </row>
    <row r="351" spans="6:9">
      <c r="F351" s="3"/>
      <c r="G351" s="3"/>
      <c r="H351" s="3"/>
      <c r="I351" s="3"/>
    </row>
    <row r="352" spans="6:9">
      <c r="F352" s="3"/>
      <c r="G352" s="3"/>
      <c r="H352" s="3"/>
      <c r="I352" s="3"/>
    </row>
    <row r="353" spans="6:9">
      <c r="F353" s="3"/>
      <c r="G353" s="3"/>
      <c r="H353" s="3"/>
      <c r="I353" s="3"/>
    </row>
    <row r="354" spans="6:9">
      <c r="F354" s="3"/>
      <c r="G354" s="3"/>
      <c r="H354" s="3"/>
      <c r="I354" s="3"/>
    </row>
    <row r="355" spans="6:9">
      <c r="F355" s="3"/>
      <c r="G355" s="3"/>
      <c r="H355" s="3"/>
      <c r="I355" s="3"/>
    </row>
    <row r="356" spans="6:9">
      <c r="F356" s="3"/>
      <c r="G356" s="3"/>
      <c r="H356" s="3"/>
      <c r="I356" s="3"/>
    </row>
    <row r="357" spans="6:9">
      <c r="F357" s="3"/>
      <c r="G357" s="3"/>
      <c r="H357" s="3"/>
      <c r="I357" s="3"/>
    </row>
    <row r="358" spans="6:9">
      <c r="F358" s="3"/>
      <c r="G358" s="3"/>
      <c r="H358" s="3"/>
      <c r="I358" s="3"/>
    </row>
    <row r="359" spans="6:9">
      <c r="F359" s="3"/>
      <c r="G359" s="3"/>
      <c r="H359" s="3"/>
      <c r="I359" s="3"/>
    </row>
    <row r="360" spans="6:9">
      <c r="F360" s="3"/>
      <c r="G360" s="3"/>
      <c r="H360" s="3"/>
      <c r="I360" s="3"/>
    </row>
    <row r="361" spans="6:9">
      <c r="F361" s="3"/>
      <c r="G361" s="3"/>
      <c r="H361" s="3"/>
      <c r="I361" s="3"/>
    </row>
    <row r="362" spans="6:9">
      <c r="F362" s="3"/>
      <c r="G362" s="3"/>
      <c r="H362" s="3"/>
      <c r="I362" s="3"/>
    </row>
    <row r="363" spans="6:9">
      <c r="F363" s="3"/>
      <c r="G363" s="3"/>
      <c r="H363" s="3"/>
      <c r="I363" s="3"/>
    </row>
    <row r="364" spans="6:9">
      <c r="F364" s="3"/>
      <c r="G364" s="3"/>
      <c r="H364" s="3"/>
      <c r="I364" s="3"/>
    </row>
    <row r="365" spans="6:9">
      <c r="F365" s="3"/>
      <c r="G365" s="3"/>
      <c r="H365" s="3"/>
      <c r="I365" s="3"/>
    </row>
    <row r="366" spans="6:9">
      <c r="F366" s="3"/>
      <c r="G366" s="3"/>
      <c r="H366" s="3"/>
      <c r="I366" s="3"/>
    </row>
    <row r="367" spans="6:9">
      <c r="F367" s="3"/>
      <c r="G367" s="3"/>
      <c r="H367" s="3"/>
      <c r="I367" s="3"/>
    </row>
    <row r="368" spans="6:9">
      <c r="F368" s="3"/>
      <c r="G368" s="3"/>
      <c r="H368" s="3"/>
      <c r="I368" s="3"/>
    </row>
    <row r="369" spans="6:9">
      <c r="F369" s="3"/>
      <c r="G369" s="3"/>
      <c r="H369" s="3"/>
      <c r="I369" s="3"/>
    </row>
    <row r="370" spans="6:9">
      <c r="F370" s="3"/>
      <c r="G370" s="3"/>
      <c r="H370" s="3"/>
      <c r="I370" s="3"/>
    </row>
    <row r="371" spans="6:9">
      <c r="F371" s="3"/>
      <c r="G371" s="3"/>
      <c r="H371" s="3"/>
      <c r="I371" s="3"/>
    </row>
    <row r="372" spans="6:9">
      <c r="F372" s="3"/>
      <c r="G372" s="3"/>
      <c r="H372" s="3"/>
      <c r="I372" s="3"/>
    </row>
    <row r="373" spans="6:9">
      <c r="F373" s="3"/>
      <c r="G373" s="3"/>
      <c r="H373" s="3"/>
      <c r="I373" s="3"/>
    </row>
    <row r="374" spans="6:9">
      <c r="F374" s="3"/>
      <c r="G374" s="3"/>
      <c r="H374" s="3"/>
      <c r="I374" s="3"/>
    </row>
    <row r="375" spans="6:9">
      <c r="F375" s="3"/>
      <c r="G375" s="3"/>
      <c r="H375" s="3"/>
      <c r="I375" s="3"/>
    </row>
    <row r="376" spans="6:9">
      <c r="F376" s="3"/>
      <c r="G376" s="3"/>
      <c r="H376" s="3"/>
      <c r="I376" s="3"/>
    </row>
    <row r="377" spans="6:9">
      <c r="F377" s="3"/>
      <c r="G377" s="3"/>
      <c r="H377" s="3"/>
      <c r="I377" s="3"/>
    </row>
    <row r="378" spans="6:9">
      <c r="F378" s="3"/>
      <c r="G378" s="3"/>
      <c r="H378" s="3"/>
      <c r="I378" s="3"/>
    </row>
    <row r="379" spans="6:9">
      <c r="F379" s="3"/>
      <c r="G379" s="3"/>
      <c r="H379" s="3"/>
      <c r="I379" s="3"/>
    </row>
    <row r="380" spans="6:9">
      <c r="F380" s="3"/>
      <c r="G380" s="3"/>
      <c r="H380" s="3"/>
      <c r="I380" s="3"/>
    </row>
    <row r="381" spans="6:9">
      <c r="F381" s="3"/>
      <c r="G381" s="3"/>
      <c r="H381" s="3"/>
      <c r="I381" s="3"/>
    </row>
    <row r="382" spans="6:9">
      <c r="F382" s="3"/>
      <c r="G382" s="3"/>
      <c r="H382" s="3"/>
      <c r="I382" s="3"/>
    </row>
    <row r="383" spans="6:9">
      <c r="F383" s="3"/>
      <c r="G383" s="3"/>
      <c r="H383" s="3"/>
      <c r="I383" s="3"/>
    </row>
    <row r="384" spans="6:9">
      <c r="F384" s="3"/>
      <c r="G384" s="3"/>
      <c r="H384" s="3"/>
      <c r="I384" s="3"/>
    </row>
    <row r="385" spans="6:9">
      <c r="F385" s="3"/>
      <c r="G385" s="3"/>
      <c r="H385" s="3"/>
      <c r="I385" s="3"/>
    </row>
    <row r="386" spans="6:9">
      <c r="F386" s="3"/>
      <c r="G386" s="3"/>
      <c r="H386" s="3"/>
      <c r="I386" s="3"/>
    </row>
    <row r="387" spans="6:9">
      <c r="F387" s="3"/>
      <c r="G387" s="3"/>
      <c r="H387" s="3"/>
      <c r="I387" s="3"/>
    </row>
    <row r="388" spans="6:9">
      <c r="F388" s="3"/>
      <c r="G388" s="3"/>
      <c r="H388" s="3"/>
      <c r="I388" s="3"/>
    </row>
    <row r="389" spans="6:9">
      <c r="F389" s="3"/>
      <c r="G389" s="3"/>
      <c r="H389" s="3"/>
      <c r="I389" s="3"/>
    </row>
    <row r="390" spans="6:9">
      <c r="F390" s="3"/>
      <c r="G390" s="3"/>
      <c r="H390" s="3"/>
      <c r="I390" s="3"/>
    </row>
    <row r="391" spans="6:9">
      <c r="F391" s="3"/>
      <c r="G391" s="3"/>
      <c r="H391" s="3"/>
      <c r="I391" s="3"/>
    </row>
    <row r="392" spans="6:9">
      <c r="F392" s="3"/>
      <c r="G392" s="3"/>
      <c r="H392" s="3"/>
      <c r="I392" s="3"/>
    </row>
    <row r="393" spans="6:9">
      <c r="F393" s="3"/>
      <c r="G393" s="3"/>
      <c r="H393" s="3"/>
      <c r="I393" s="3"/>
    </row>
    <row r="394" spans="6:9">
      <c r="F394" s="3"/>
      <c r="G394" s="3"/>
      <c r="H394" s="3"/>
      <c r="I394" s="3"/>
    </row>
    <row r="395" spans="6:9">
      <c r="F395" s="3"/>
      <c r="G395" s="3"/>
      <c r="H395" s="3"/>
      <c r="I395" s="3"/>
    </row>
    <row r="396" spans="6:9">
      <c r="F396" s="3"/>
      <c r="G396" s="3"/>
      <c r="H396" s="3"/>
      <c r="I396" s="3"/>
    </row>
    <row r="397" spans="6:9">
      <c r="F397" s="3"/>
      <c r="G397" s="3"/>
      <c r="H397" s="3"/>
      <c r="I397" s="3"/>
    </row>
    <row r="398" spans="6:9">
      <c r="F398" s="3"/>
      <c r="G398" s="3"/>
      <c r="H398" s="3"/>
      <c r="I398" s="3"/>
    </row>
    <row r="399" spans="6:9">
      <c r="F399" s="3"/>
      <c r="G399" s="3"/>
      <c r="H399" s="3"/>
      <c r="I399" s="3"/>
    </row>
    <row r="400" spans="6:9">
      <c r="F400" s="3"/>
      <c r="G400" s="3"/>
      <c r="H400" s="3"/>
      <c r="I400" s="3"/>
    </row>
    <row r="401" spans="6:9">
      <c r="F401" s="3"/>
      <c r="G401" s="3"/>
      <c r="H401" s="3"/>
      <c r="I401" s="3"/>
    </row>
    <row r="402" spans="6:9">
      <c r="F402" s="3"/>
      <c r="G402" s="3"/>
      <c r="H402" s="3"/>
      <c r="I402" s="3"/>
    </row>
    <row r="403" spans="6:9">
      <c r="F403" s="3"/>
      <c r="G403" s="3"/>
      <c r="H403" s="3"/>
      <c r="I403" s="3"/>
    </row>
    <row r="404" spans="6:9">
      <c r="F404" s="3"/>
      <c r="G404" s="3"/>
      <c r="H404" s="3"/>
      <c r="I404" s="3"/>
    </row>
    <row r="405" spans="6:9">
      <c r="F405" s="3"/>
      <c r="G405" s="3"/>
      <c r="H405" s="3"/>
      <c r="I405" s="3"/>
    </row>
    <row r="406" spans="6:9">
      <c r="F406" s="3"/>
      <c r="G406" s="3"/>
      <c r="H406" s="3"/>
      <c r="I406" s="3"/>
    </row>
    <row r="407" spans="6:9">
      <c r="F407" s="3"/>
      <c r="G407" s="3"/>
      <c r="H407" s="3"/>
      <c r="I407" s="3"/>
    </row>
    <row r="408" spans="6:9">
      <c r="F408" s="3"/>
      <c r="G408" s="3"/>
      <c r="H408" s="3"/>
      <c r="I408" s="3"/>
    </row>
    <row r="409" spans="6:9">
      <c r="F409" s="3"/>
      <c r="G409" s="3"/>
      <c r="H409" s="3"/>
      <c r="I409" s="3"/>
    </row>
    <row r="410" spans="6:9">
      <c r="F410" s="3"/>
      <c r="G410" s="3"/>
      <c r="H410" s="3"/>
      <c r="I410" s="3"/>
    </row>
    <row r="411" spans="6:9">
      <c r="F411" s="3"/>
      <c r="G411" s="3"/>
      <c r="H411" s="3"/>
      <c r="I411" s="3"/>
    </row>
    <row r="412" spans="6:9">
      <c r="F412" s="3"/>
      <c r="G412" s="3"/>
      <c r="H412" s="3"/>
      <c r="I412" s="3"/>
    </row>
    <row r="413" spans="6:9">
      <c r="F413" s="3"/>
      <c r="G413" s="3"/>
      <c r="H413" s="3"/>
      <c r="I413" s="3"/>
    </row>
    <row r="414" spans="6:9">
      <c r="F414" s="3"/>
      <c r="G414" s="3"/>
      <c r="H414" s="3"/>
      <c r="I414" s="3"/>
    </row>
    <row r="415" spans="6:9">
      <c r="F415" s="3"/>
      <c r="G415" s="3"/>
      <c r="H415" s="3"/>
      <c r="I415" s="3"/>
    </row>
    <row r="416" spans="6:9">
      <c r="F416" s="3"/>
      <c r="G416" s="3"/>
      <c r="H416" s="3"/>
      <c r="I416" s="3"/>
    </row>
    <row r="417" spans="6:9">
      <c r="F417" s="3"/>
      <c r="G417" s="3"/>
      <c r="H417" s="3"/>
      <c r="I417" s="3"/>
    </row>
    <row r="418" spans="6:9">
      <c r="F418" s="3"/>
      <c r="G418" s="3"/>
      <c r="H418" s="3"/>
      <c r="I418" s="3"/>
    </row>
    <row r="419" spans="6:9">
      <c r="F419" s="3"/>
      <c r="G419" s="3"/>
      <c r="H419" s="3"/>
      <c r="I419" s="3"/>
    </row>
    <row r="420" spans="6:9">
      <c r="F420" s="3"/>
      <c r="G420" s="3"/>
      <c r="H420" s="3"/>
      <c r="I420" s="3"/>
    </row>
    <row r="421" spans="6:9">
      <c r="F421" s="3"/>
      <c r="G421" s="3"/>
      <c r="H421" s="3"/>
      <c r="I421" s="3"/>
    </row>
    <row r="422" spans="6:9">
      <c r="F422" s="3"/>
      <c r="G422" s="3"/>
      <c r="H422" s="3"/>
      <c r="I422" s="3"/>
    </row>
    <row r="423" spans="6:9">
      <c r="F423" s="3"/>
      <c r="G423" s="3"/>
      <c r="H423" s="3"/>
      <c r="I423" s="3"/>
    </row>
    <row r="424" spans="6:9">
      <c r="F424" s="3"/>
      <c r="G424" s="3"/>
      <c r="H424" s="3"/>
      <c r="I424" s="3"/>
    </row>
    <row r="425" spans="6:9">
      <c r="F425" s="3"/>
      <c r="G425" s="3"/>
      <c r="H425" s="3"/>
      <c r="I425" s="3"/>
    </row>
    <row r="426" spans="6:9">
      <c r="F426" s="3"/>
      <c r="G426" s="3"/>
      <c r="H426" s="3"/>
      <c r="I426" s="3"/>
    </row>
    <row r="427" spans="6:9">
      <c r="F427" s="3"/>
      <c r="G427" s="3"/>
      <c r="H427" s="3"/>
      <c r="I427" s="3"/>
    </row>
    <row r="428" spans="6:9">
      <c r="F428" s="3"/>
      <c r="G428" s="3"/>
      <c r="H428" s="3"/>
      <c r="I428" s="3"/>
    </row>
    <row r="429" spans="6:9">
      <c r="F429" s="3"/>
      <c r="G429" s="3"/>
      <c r="H429" s="3"/>
      <c r="I429" s="3"/>
    </row>
    <row r="430" spans="6:9">
      <c r="F430" s="3"/>
      <c r="G430" s="3"/>
      <c r="H430" s="3"/>
      <c r="I430" s="3"/>
    </row>
    <row r="431" spans="6:9">
      <c r="F431" s="3"/>
      <c r="G431" s="3"/>
      <c r="H431" s="3"/>
      <c r="I431" s="3"/>
    </row>
    <row r="432" spans="6:9">
      <c r="F432" s="3"/>
      <c r="G432" s="3"/>
      <c r="H432" s="3"/>
      <c r="I432" s="3"/>
    </row>
    <row r="433" spans="6:9">
      <c r="F433" s="3"/>
      <c r="G433" s="3"/>
      <c r="H433" s="3"/>
      <c r="I433" s="3"/>
    </row>
    <row r="434" spans="6:9">
      <c r="F434" s="3"/>
      <c r="G434" s="3"/>
      <c r="H434" s="3"/>
      <c r="I434" s="3"/>
    </row>
    <row r="435" spans="6:9">
      <c r="F435" s="3"/>
      <c r="G435" s="3"/>
      <c r="H435" s="3"/>
      <c r="I435" s="3"/>
    </row>
    <row r="436" spans="6:9">
      <c r="F436" s="3"/>
      <c r="G436" s="3"/>
      <c r="H436" s="3"/>
      <c r="I436" s="3"/>
    </row>
    <row r="437" spans="6:9">
      <c r="F437" s="3"/>
      <c r="G437" s="3"/>
      <c r="H437" s="3"/>
      <c r="I437" s="3"/>
    </row>
    <row r="438" spans="6:9">
      <c r="F438" s="3"/>
      <c r="G438" s="3"/>
      <c r="H438" s="3"/>
      <c r="I438" s="3"/>
    </row>
    <row r="439" spans="6:9">
      <c r="F439" s="3"/>
      <c r="G439" s="3"/>
      <c r="H439" s="3"/>
      <c r="I439" s="3"/>
    </row>
    <row r="440" spans="6:9">
      <c r="F440" s="3"/>
      <c r="G440" s="3"/>
      <c r="H440" s="3"/>
      <c r="I440" s="3"/>
    </row>
    <row r="441" spans="6:9">
      <c r="F441" s="3"/>
      <c r="G441" s="3"/>
      <c r="H441" s="3"/>
      <c r="I441" s="3"/>
    </row>
    <row r="442" spans="6:9">
      <c r="F442" s="3"/>
      <c r="G442" s="3"/>
      <c r="H442" s="3"/>
      <c r="I442" s="3"/>
    </row>
    <row r="443" spans="6:9">
      <c r="F443" s="3"/>
      <c r="G443" s="3"/>
      <c r="H443" s="3"/>
      <c r="I443" s="3"/>
    </row>
    <row r="444" spans="6:9">
      <c r="F444" s="3"/>
      <c r="G444" s="3"/>
      <c r="H444" s="3"/>
      <c r="I444" s="3"/>
    </row>
    <row r="445" spans="6:9">
      <c r="F445" s="3"/>
      <c r="G445" s="3"/>
      <c r="H445" s="3"/>
      <c r="I445" s="3"/>
    </row>
    <row r="446" spans="6:9">
      <c r="F446" s="3"/>
      <c r="G446" s="3"/>
      <c r="H446" s="3"/>
      <c r="I446" s="3"/>
    </row>
    <row r="447" spans="6:9">
      <c r="F447" s="3"/>
      <c r="G447" s="3"/>
      <c r="H447" s="3"/>
      <c r="I447" s="3"/>
    </row>
    <row r="448" spans="6:9">
      <c r="F448" s="3"/>
      <c r="G448" s="3"/>
      <c r="H448" s="3"/>
      <c r="I448" s="3"/>
    </row>
    <row r="449" spans="6:9">
      <c r="F449" s="3"/>
      <c r="G449" s="3"/>
      <c r="H449" s="3"/>
      <c r="I449" s="3"/>
    </row>
    <row r="450" spans="6:9">
      <c r="F450" s="3"/>
      <c r="G450" s="3"/>
      <c r="H450" s="3"/>
      <c r="I450" s="3"/>
    </row>
    <row r="451" spans="6:9">
      <c r="F451" s="3"/>
      <c r="G451" s="3"/>
      <c r="H451" s="3"/>
      <c r="I451" s="3"/>
    </row>
    <row r="452" spans="6:9">
      <c r="F452" s="3"/>
      <c r="G452" s="3"/>
      <c r="H452" s="3"/>
      <c r="I452" s="3"/>
    </row>
    <row r="453" spans="6:9">
      <c r="F453" s="3"/>
      <c r="G453" s="3"/>
      <c r="H453" s="3"/>
      <c r="I453" s="3"/>
    </row>
    <row r="454" spans="6:9">
      <c r="F454" s="3"/>
      <c r="G454" s="3"/>
      <c r="H454" s="3"/>
      <c r="I454" s="3"/>
    </row>
    <row r="455" spans="6:9">
      <c r="F455" s="3"/>
      <c r="G455" s="3"/>
      <c r="H455" s="3"/>
      <c r="I455" s="3"/>
    </row>
    <row r="456" spans="6:9">
      <c r="F456" s="3"/>
      <c r="G456" s="3"/>
      <c r="H456" s="3"/>
      <c r="I456" s="3"/>
    </row>
    <row r="457" spans="6:9">
      <c r="F457" s="3"/>
      <c r="G457" s="3"/>
      <c r="H457" s="3"/>
      <c r="I457" s="3"/>
    </row>
    <row r="458" spans="6:9">
      <c r="F458" s="3"/>
      <c r="G458" s="3"/>
      <c r="H458" s="3"/>
      <c r="I458" s="3"/>
    </row>
    <row r="459" spans="6:9">
      <c r="F459" s="3"/>
      <c r="G459" s="3"/>
      <c r="H459" s="3"/>
      <c r="I459" s="3"/>
    </row>
    <row r="460" spans="6:9">
      <c r="F460" s="3"/>
      <c r="G460" s="3"/>
      <c r="H460" s="3"/>
      <c r="I460" s="3"/>
    </row>
    <row r="461" spans="6:9">
      <c r="F461" s="3"/>
      <c r="G461" s="3"/>
      <c r="H461" s="3"/>
      <c r="I461" s="3"/>
    </row>
    <row r="462" spans="6:9">
      <c r="F462" s="3"/>
      <c r="G462" s="3"/>
      <c r="H462" s="3"/>
      <c r="I462" s="3"/>
    </row>
    <row r="463" spans="6:9">
      <c r="F463" s="3"/>
      <c r="G463" s="3"/>
      <c r="H463" s="3"/>
      <c r="I463" s="3"/>
    </row>
    <row r="464" spans="6:9">
      <c r="F464" s="3"/>
      <c r="G464" s="3"/>
      <c r="H464" s="3"/>
      <c r="I464" s="3"/>
    </row>
    <row r="465" spans="6:9">
      <c r="F465" s="3"/>
      <c r="G465" s="3"/>
      <c r="H465" s="3"/>
      <c r="I465" s="3"/>
    </row>
    <row r="466" spans="6:9">
      <c r="F466" s="3"/>
      <c r="G466" s="3"/>
      <c r="H466" s="3"/>
      <c r="I466" s="3"/>
    </row>
    <row r="467" spans="6:9">
      <c r="F467" s="3"/>
      <c r="G467" s="3"/>
      <c r="H467" s="3"/>
      <c r="I467" s="3"/>
    </row>
    <row r="468" spans="6:9">
      <c r="F468" s="3"/>
      <c r="G468" s="3"/>
      <c r="H468" s="3"/>
      <c r="I468" s="3"/>
    </row>
    <row r="469" spans="6:9">
      <c r="F469" s="3"/>
      <c r="G469" s="3"/>
      <c r="H469" s="3"/>
      <c r="I469" s="3"/>
    </row>
    <row r="470" spans="6:9">
      <c r="F470" s="3"/>
      <c r="G470" s="3"/>
      <c r="H470" s="3"/>
      <c r="I470" s="3"/>
    </row>
  </sheetData>
  <sheetProtection formatCells="0" autoFilter="0"/>
  <protectedRanges>
    <protectedRange sqref="B3:D3" name="LunchNumbers_1_1"/>
  </protectedRanges>
  <mergeCells count="5">
    <mergeCell ref="F6:I6"/>
    <mergeCell ref="J6:N6"/>
    <mergeCell ref="A29:N30"/>
    <mergeCell ref="A5:E5"/>
    <mergeCell ref="C31:E32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2:L18" formula="1"/>
  </ignoredError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00F6B-2984-4AB0-890C-165A2DD99973}">
  <sheetPr>
    <pageSetUpPr fitToPage="1"/>
  </sheetPr>
  <dimension ref="A1:T32"/>
  <sheetViews>
    <sheetView showGridLines="0" zoomScale="80" zoomScaleNormal="80" workbookViewId="0">
      <pane ySplit="3" topLeftCell="A4" activePane="bottomLeft" state="frozen"/>
      <selection pane="bottomLeft" activeCell="A2" sqref="A2"/>
      <selection activeCell="A2" sqref="A2"/>
    </sheetView>
  </sheetViews>
  <sheetFormatPr defaultColWidth="9.140625" defaultRowHeight="16.5"/>
  <cols>
    <col min="1" max="1" width="43.140625" style="1" customWidth="1"/>
    <col min="2" max="4" width="12.28515625" style="1" customWidth="1"/>
    <col min="5" max="5" width="15.140625" style="1" customWidth="1"/>
    <col min="6" max="8" width="9.140625" style="3" customWidth="1"/>
    <col min="9" max="9" width="11.5703125" style="3" customWidth="1"/>
    <col min="10" max="12" width="11.28515625" style="1" customWidth="1"/>
    <col min="13" max="13" width="12.42578125" style="1" customWidth="1"/>
    <col min="14" max="16384" width="9.140625" style="1"/>
  </cols>
  <sheetData>
    <row r="1" spans="1:16" ht="18.75">
      <c r="A1" s="26"/>
      <c r="B1" s="26"/>
      <c r="C1" s="26"/>
      <c r="D1" s="26"/>
      <c r="E1" s="94"/>
      <c r="F1" s="27"/>
      <c r="G1" s="27"/>
      <c r="H1" s="27"/>
      <c r="I1" s="27"/>
      <c r="J1" s="26"/>
      <c r="K1" s="26"/>
      <c r="L1" s="26"/>
      <c r="M1" s="26"/>
    </row>
    <row r="2" spans="1:16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</row>
    <row r="3" spans="1:16" ht="36.7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62"/>
      <c r="P3" s="39"/>
    </row>
    <row r="4" spans="1:16">
      <c r="A4" s="17"/>
      <c r="B4" s="17"/>
      <c r="C4" s="17"/>
      <c r="D4" s="17"/>
      <c r="E4" s="17"/>
      <c r="J4" s="16"/>
      <c r="K4" s="16"/>
      <c r="L4" s="16"/>
      <c r="M4" s="15"/>
    </row>
    <row r="5" spans="1:16" ht="19.5">
      <c r="A5" s="194" t="s">
        <v>118</v>
      </c>
      <c r="B5" s="197"/>
      <c r="C5" s="197"/>
      <c r="D5" s="197"/>
      <c r="E5" s="197"/>
      <c r="F5" s="61"/>
      <c r="G5" s="61"/>
      <c r="H5" s="61"/>
      <c r="I5" s="61"/>
      <c r="J5" s="61"/>
      <c r="K5" s="61"/>
      <c r="L5" s="61"/>
      <c r="M5" s="61"/>
    </row>
    <row r="6" spans="1:16">
      <c r="A6" s="20"/>
      <c r="B6" s="20"/>
      <c r="C6" s="20"/>
      <c r="D6" s="20"/>
      <c r="E6" s="20"/>
      <c r="F6" s="190" t="s">
        <v>7</v>
      </c>
      <c r="G6" s="190"/>
      <c r="H6" s="190"/>
      <c r="I6" s="190"/>
      <c r="J6" s="204" t="s">
        <v>8</v>
      </c>
      <c r="K6" s="204"/>
      <c r="L6" s="204"/>
      <c r="M6" s="204"/>
    </row>
    <row r="7" spans="1:16" ht="28.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</row>
    <row r="8" spans="1:16">
      <c r="A8" s="22"/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6">
      <c r="A9" s="1" t="s">
        <v>86</v>
      </c>
      <c r="B9" s="7">
        <f t="shared" ref="B9:B22" si="0">SUM(J9:L9)</f>
        <v>1.41</v>
      </c>
      <c r="C9" s="6" t="s">
        <v>12</v>
      </c>
      <c r="F9" s="51">
        <v>360</v>
      </c>
      <c r="G9" s="52">
        <v>470</v>
      </c>
      <c r="H9" s="52">
        <v>580</v>
      </c>
      <c r="I9" s="53" t="s">
        <v>30</v>
      </c>
      <c r="J9" s="8">
        <f t="shared" ref="J9:L11" si="1">((F9/10)*B$3)/1000</f>
        <v>0.36</v>
      </c>
      <c r="K9" s="8">
        <f t="shared" si="1"/>
        <v>0.47</v>
      </c>
      <c r="L9" s="8">
        <f t="shared" si="1"/>
        <v>0.57999999999999996</v>
      </c>
    </row>
    <row r="10" spans="1:16">
      <c r="A10" s="1" t="s">
        <v>58</v>
      </c>
      <c r="B10" s="7">
        <f t="shared" si="0"/>
        <v>0.32</v>
      </c>
      <c r="C10" s="6" t="s">
        <v>12</v>
      </c>
      <c r="F10" s="51">
        <v>80</v>
      </c>
      <c r="G10" s="52">
        <v>110</v>
      </c>
      <c r="H10" s="52">
        <v>130</v>
      </c>
      <c r="I10" s="53" t="s">
        <v>30</v>
      </c>
      <c r="J10" s="8">
        <f t="shared" si="1"/>
        <v>0.08</v>
      </c>
      <c r="K10" s="8">
        <f t="shared" si="1"/>
        <v>0.11</v>
      </c>
      <c r="L10" s="8">
        <f t="shared" si="1"/>
        <v>0.13</v>
      </c>
    </row>
    <row r="11" spans="1:16">
      <c r="A11" s="1" t="s">
        <v>119</v>
      </c>
      <c r="B11" s="7">
        <f t="shared" si="0"/>
        <v>1.68</v>
      </c>
      <c r="C11" s="6" t="s">
        <v>12</v>
      </c>
      <c r="F11" s="51">
        <v>430</v>
      </c>
      <c r="G11" s="52">
        <v>560</v>
      </c>
      <c r="H11" s="52">
        <v>690</v>
      </c>
      <c r="I11" s="53" t="s">
        <v>30</v>
      </c>
      <c r="J11" s="8">
        <f t="shared" si="1"/>
        <v>0.43</v>
      </c>
      <c r="K11" s="8">
        <f t="shared" si="1"/>
        <v>0.56000000000000005</v>
      </c>
      <c r="L11" s="8">
        <f t="shared" si="1"/>
        <v>0.69</v>
      </c>
    </row>
    <row r="12" spans="1:16">
      <c r="A12" s="1" t="s">
        <v>109</v>
      </c>
      <c r="B12" s="10">
        <f t="shared" si="0"/>
        <v>60</v>
      </c>
      <c r="C12" s="9" t="s">
        <v>11</v>
      </c>
      <c r="F12" s="51">
        <v>15</v>
      </c>
      <c r="G12" s="52">
        <v>20</v>
      </c>
      <c r="H12" s="52">
        <v>25</v>
      </c>
      <c r="I12" s="53" t="s">
        <v>11</v>
      </c>
      <c r="J12" s="11">
        <f t="shared" ref="J12:L15" si="2">(F12/10)*B$3</f>
        <v>15</v>
      </c>
      <c r="K12" s="11">
        <f t="shared" si="2"/>
        <v>20</v>
      </c>
      <c r="L12" s="11">
        <f t="shared" si="2"/>
        <v>25</v>
      </c>
    </row>
    <row r="13" spans="1:16">
      <c r="A13" s="1" t="s">
        <v>32</v>
      </c>
      <c r="B13" s="10">
        <f t="shared" si="0"/>
        <v>60</v>
      </c>
      <c r="C13" s="6" t="s">
        <v>14</v>
      </c>
      <c r="F13" s="51">
        <v>15</v>
      </c>
      <c r="G13" s="52">
        <v>20</v>
      </c>
      <c r="H13" s="52">
        <v>25</v>
      </c>
      <c r="I13" s="53" t="s">
        <v>30</v>
      </c>
      <c r="J13" s="11">
        <f t="shared" si="2"/>
        <v>15</v>
      </c>
      <c r="K13" s="11">
        <f t="shared" si="2"/>
        <v>20</v>
      </c>
      <c r="L13" s="11">
        <f t="shared" si="2"/>
        <v>25</v>
      </c>
    </row>
    <row r="14" spans="1:16">
      <c r="A14" s="1" t="s">
        <v>120</v>
      </c>
      <c r="B14" s="10">
        <f t="shared" si="0"/>
        <v>60</v>
      </c>
      <c r="C14" s="6" t="s">
        <v>14</v>
      </c>
      <c r="F14" s="51">
        <v>15</v>
      </c>
      <c r="G14" s="52">
        <v>20</v>
      </c>
      <c r="H14" s="52">
        <v>25</v>
      </c>
      <c r="I14" s="53" t="s">
        <v>30</v>
      </c>
      <c r="J14" s="11">
        <f t="shared" si="2"/>
        <v>15</v>
      </c>
      <c r="K14" s="11">
        <f t="shared" si="2"/>
        <v>20</v>
      </c>
      <c r="L14" s="11">
        <f t="shared" si="2"/>
        <v>25</v>
      </c>
    </row>
    <row r="15" spans="1:16">
      <c r="A15" s="1" t="s">
        <v>114</v>
      </c>
      <c r="B15" s="10">
        <f t="shared" si="0"/>
        <v>95</v>
      </c>
      <c r="C15" s="6" t="s">
        <v>14</v>
      </c>
      <c r="F15" s="51">
        <v>25</v>
      </c>
      <c r="G15" s="52">
        <v>30</v>
      </c>
      <c r="H15" s="52">
        <v>40</v>
      </c>
      <c r="I15" s="53" t="s">
        <v>30</v>
      </c>
      <c r="J15" s="11">
        <f t="shared" si="2"/>
        <v>25</v>
      </c>
      <c r="K15" s="11">
        <f t="shared" si="2"/>
        <v>30</v>
      </c>
      <c r="L15" s="11">
        <f t="shared" si="2"/>
        <v>40</v>
      </c>
    </row>
    <row r="16" spans="1:16">
      <c r="A16" s="1" t="s">
        <v>59</v>
      </c>
      <c r="B16" s="7">
        <f t="shared" si="0"/>
        <v>0.75</v>
      </c>
      <c r="C16" s="6" t="s">
        <v>12</v>
      </c>
      <c r="F16" s="51">
        <v>190</v>
      </c>
      <c r="G16" s="52">
        <v>250</v>
      </c>
      <c r="H16" s="52">
        <v>310</v>
      </c>
      <c r="I16" s="53" t="s">
        <v>30</v>
      </c>
      <c r="J16" s="8">
        <f t="shared" ref="J16:L18" si="3">((F16/10)*B$3)/1000</f>
        <v>0.19</v>
      </c>
      <c r="K16" s="8">
        <f t="shared" si="3"/>
        <v>0.25</v>
      </c>
      <c r="L16" s="8">
        <f t="shared" si="3"/>
        <v>0.31</v>
      </c>
    </row>
    <row r="17" spans="1:20">
      <c r="A17" s="1" t="s">
        <v>121</v>
      </c>
      <c r="B17" s="7">
        <f t="shared" si="0"/>
        <v>0.75</v>
      </c>
      <c r="C17" s="6" t="s">
        <v>15</v>
      </c>
      <c r="F17" s="51">
        <v>190</v>
      </c>
      <c r="G17" s="52">
        <v>250</v>
      </c>
      <c r="H17" s="52">
        <v>310</v>
      </c>
      <c r="I17" s="52" t="s">
        <v>11</v>
      </c>
      <c r="J17" s="8">
        <f t="shared" si="3"/>
        <v>0.19</v>
      </c>
      <c r="K17" s="8">
        <f t="shared" si="3"/>
        <v>0.25</v>
      </c>
      <c r="L17" s="8">
        <f t="shared" si="3"/>
        <v>0.31</v>
      </c>
    </row>
    <row r="18" spans="1:20">
      <c r="A18" s="1" t="s">
        <v>38</v>
      </c>
      <c r="B18" s="7">
        <f t="shared" si="0"/>
        <v>0.375</v>
      </c>
      <c r="C18" s="6" t="s">
        <v>15</v>
      </c>
      <c r="F18" s="51">
        <v>95</v>
      </c>
      <c r="G18" s="52">
        <v>125</v>
      </c>
      <c r="H18" s="52">
        <v>155</v>
      </c>
      <c r="I18" s="52" t="s">
        <v>11</v>
      </c>
      <c r="J18" s="8">
        <f t="shared" si="3"/>
        <v>9.5000000000000001E-2</v>
      </c>
      <c r="K18" s="8">
        <f t="shared" si="3"/>
        <v>0.125</v>
      </c>
      <c r="L18" s="8">
        <f t="shared" si="3"/>
        <v>0.155</v>
      </c>
    </row>
    <row r="19" spans="1:20">
      <c r="A19" s="1" t="s">
        <v>36</v>
      </c>
      <c r="B19" s="10">
        <f t="shared" si="0"/>
        <v>38</v>
      </c>
      <c r="C19" s="6" t="s">
        <v>14</v>
      </c>
      <c r="F19" s="51">
        <v>10</v>
      </c>
      <c r="G19" s="52">
        <v>13</v>
      </c>
      <c r="H19" s="52">
        <v>15</v>
      </c>
      <c r="I19" s="52" t="s">
        <v>30</v>
      </c>
      <c r="J19" s="11">
        <f t="shared" ref="J19:L21" si="4">(F19/10)*B$3</f>
        <v>10</v>
      </c>
      <c r="K19" s="11">
        <f t="shared" si="4"/>
        <v>13</v>
      </c>
      <c r="L19" s="11">
        <f t="shared" si="4"/>
        <v>15</v>
      </c>
    </row>
    <row r="20" spans="1:20">
      <c r="A20" s="1" t="s">
        <v>122</v>
      </c>
      <c r="B20" s="10">
        <f t="shared" si="0"/>
        <v>19</v>
      </c>
      <c r="C20" s="6" t="s">
        <v>14</v>
      </c>
      <c r="F20" s="51">
        <v>5</v>
      </c>
      <c r="G20" s="52">
        <v>6</v>
      </c>
      <c r="H20" s="52">
        <v>8</v>
      </c>
      <c r="I20" s="52" t="s">
        <v>30</v>
      </c>
      <c r="J20" s="11">
        <f t="shared" si="4"/>
        <v>5</v>
      </c>
      <c r="K20" s="11">
        <f t="shared" si="4"/>
        <v>6</v>
      </c>
      <c r="L20" s="11">
        <f t="shared" si="4"/>
        <v>8</v>
      </c>
    </row>
    <row r="21" spans="1:20">
      <c r="A21" s="1" t="s">
        <v>123</v>
      </c>
      <c r="B21" s="10">
        <f t="shared" si="0"/>
        <v>19</v>
      </c>
      <c r="C21" s="6" t="s">
        <v>14</v>
      </c>
      <c r="F21" s="51">
        <v>5</v>
      </c>
      <c r="G21" s="52">
        <v>6</v>
      </c>
      <c r="H21" s="52">
        <v>8</v>
      </c>
      <c r="I21" s="52" t="s">
        <v>30</v>
      </c>
      <c r="J21" s="11">
        <f t="shared" si="4"/>
        <v>5</v>
      </c>
      <c r="K21" s="11">
        <f t="shared" si="4"/>
        <v>6</v>
      </c>
      <c r="L21" s="11">
        <f t="shared" si="4"/>
        <v>8</v>
      </c>
    </row>
    <row r="22" spans="1:20">
      <c r="A22" s="1" t="s">
        <v>124</v>
      </c>
      <c r="B22" s="7">
        <f t="shared" si="0"/>
        <v>1.68</v>
      </c>
      <c r="C22" s="6" t="s">
        <v>12</v>
      </c>
      <c r="F22" s="51">
        <v>430</v>
      </c>
      <c r="G22" s="52">
        <v>560</v>
      </c>
      <c r="H22" s="52">
        <v>690</v>
      </c>
      <c r="I22" s="52" t="s">
        <v>30</v>
      </c>
      <c r="J22" s="8">
        <f>((F22/10)*B$3)/1000</f>
        <v>0.43</v>
      </c>
      <c r="K22" s="8">
        <f>((G22/10)*C$3)/1000</f>
        <v>0.56000000000000005</v>
      </c>
      <c r="L22" s="8">
        <f>((H22/10)*D$3)/1000</f>
        <v>0.69</v>
      </c>
    </row>
    <row r="23" spans="1:20">
      <c r="F23" s="51"/>
      <c r="G23" s="52"/>
      <c r="H23" s="52"/>
      <c r="I23" s="52"/>
      <c r="J23" s="11"/>
      <c r="K23" s="11"/>
      <c r="L23" s="11"/>
      <c r="M23" s="10"/>
    </row>
    <row r="24" spans="1:20" s="33" customFormat="1" ht="14.25">
      <c r="A24" s="23" t="s">
        <v>228</v>
      </c>
      <c r="B24" s="32">
        <v>200</v>
      </c>
      <c r="C24" s="32">
        <v>263</v>
      </c>
      <c r="D24" s="32">
        <v>324</v>
      </c>
      <c r="E24" s="23"/>
      <c r="F24" s="54"/>
      <c r="G24" s="54"/>
      <c r="H24" s="54"/>
      <c r="I24" s="54"/>
    </row>
    <row r="25" spans="1:20">
      <c r="A25" s="199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</row>
    <row r="26" spans="1:20">
      <c r="A26" s="199"/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</row>
    <row r="27" spans="1:20" ht="16.5" customHeight="1">
      <c r="C27" s="196" t="s">
        <v>21</v>
      </c>
      <c r="D27" s="202"/>
      <c r="E27" s="202"/>
    </row>
    <row r="28" spans="1:20">
      <c r="C28" s="202"/>
      <c r="D28" s="202"/>
      <c r="E28" s="202"/>
    </row>
    <row r="32" spans="1:20" s="3" customFormat="1">
      <c r="A32" s="4"/>
      <c r="B32" s="4"/>
      <c r="C32" s="4"/>
      <c r="D32" s="4"/>
      <c r="E32" s="4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</sheetData>
  <sheetProtection formatCells="0" autoFilter="0"/>
  <protectedRanges>
    <protectedRange sqref="B3:D3" name="LunchNumbers_1_1"/>
  </protectedRanges>
  <mergeCells count="5">
    <mergeCell ref="F6:I6"/>
    <mergeCell ref="J6:M6"/>
    <mergeCell ref="A25:M26"/>
    <mergeCell ref="A5:E5"/>
    <mergeCell ref="C27:E28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53028-98AC-450D-9EB8-C9324731F2D2}">
  <sheetPr>
    <pageSetUpPr fitToPage="1"/>
  </sheetPr>
  <dimension ref="A1:S31"/>
  <sheetViews>
    <sheetView showGridLines="0" zoomScale="80" zoomScaleNormal="80" workbookViewId="0">
      <pane ySplit="3" topLeftCell="A4" activePane="bottomLeft" state="frozen"/>
      <selection pane="bottomLeft" activeCell="A2" sqref="A2"/>
      <selection activeCell="A2" sqref="A2"/>
    </sheetView>
  </sheetViews>
  <sheetFormatPr defaultColWidth="9.140625" defaultRowHeight="16.5"/>
  <cols>
    <col min="1" max="1" width="43.140625" style="1" customWidth="1"/>
    <col min="2" max="4" width="13.85546875" style="1" customWidth="1"/>
    <col min="5" max="5" width="18.42578125" style="1" customWidth="1"/>
    <col min="6" max="8" width="9.140625" style="3" customWidth="1"/>
    <col min="9" max="9" width="11.5703125" style="3" customWidth="1"/>
    <col min="10" max="12" width="11.28515625" style="1" customWidth="1"/>
    <col min="13" max="13" width="16" style="1" customWidth="1"/>
    <col min="14" max="15" width="9.140625" style="1"/>
    <col min="16" max="16" width="9.140625" style="1" customWidth="1"/>
    <col min="17" max="16384" width="9.140625" style="1"/>
  </cols>
  <sheetData>
    <row r="1" spans="1:15" ht="18.75">
      <c r="A1" s="26"/>
      <c r="B1" s="26"/>
      <c r="C1" s="26"/>
      <c r="D1" s="26"/>
      <c r="E1" s="76"/>
      <c r="F1" s="95"/>
      <c r="G1" s="95"/>
      <c r="H1" s="95"/>
      <c r="I1" s="95"/>
      <c r="J1" s="26"/>
      <c r="K1" s="26"/>
      <c r="L1" s="26"/>
      <c r="M1" s="26"/>
    </row>
    <row r="2" spans="1:15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95"/>
      <c r="G2" s="95"/>
      <c r="H2" s="95"/>
      <c r="I2" s="95"/>
      <c r="J2" s="62"/>
      <c r="K2" s="62"/>
      <c r="L2" s="62"/>
      <c r="M2" s="26"/>
    </row>
    <row r="3" spans="1:15" ht="36.7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95"/>
      <c r="G3" s="95"/>
      <c r="H3" s="95"/>
      <c r="I3" s="95"/>
      <c r="J3" s="62"/>
      <c r="K3" s="62"/>
      <c r="L3" s="62"/>
      <c r="M3" s="26"/>
      <c r="O3" s="39"/>
    </row>
    <row r="4" spans="1:15">
      <c r="A4" s="17"/>
      <c r="B4" s="17"/>
      <c r="C4" s="17"/>
      <c r="D4" s="17"/>
      <c r="E4" s="17"/>
      <c r="J4" s="16"/>
      <c r="K4" s="16"/>
      <c r="L4" s="16"/>
      <c r="M4" s="14"/>
    </row>
    <row r="5" spans="1:15" ht="19.5">
      <c r="A5" s="194" t="s">
        <v>125</v>
      </c>
      <c r="B5" s="197"/>
      <c r="C5" s="197"/>
      <c r="D5" s="197"/>
      <c r="E5" s="197"/>
      <c r="F5" s="61"/>
      <c r="G5" s="61"/>
      <c r="H5" s="61"/>
      <c r="I5" s="61"/>
      <c r="J5" s="61"/>
      <c r="K5" s="61"/>
      <c r="L5" s="61"/>
      <c r="M5" s="61"/>
    </row>
    <row r="6" spans="1:15" s="3" customFormat="1" ht="14.25">
      <c r="A6" s="93"/>
      <c r="B6" s="93"/>
      <c r="C6" s="93"/>
      <c r="D6" s="93"/>
      <c r="E6" s="93"/>
      <c r="F6" s="190" t="s">
        <v>7</v>
      </c>
      <c r="G6" s="190"/>
      <c r="H6" s="190"/>
      <c r="I6" s="190"/>
      <c r="J6" s="205" t="s">
        <v>8</v>
      </c>
      <c r="K6" s="205"/>
      <c r="L6" s="205"/>
      <c r="M6" s="205"/>
    </row>
    <row r="7" spans="1:15" ht="42.75">
      <c r="A7" s="84" t="s">
        <v>6</v>
      </c>
      <c r="B7" s="24" t="s">
        <v>9</v>
      </c>
      <c r="C7" s="24" t="s">
        <v>10</v>
      </c>
      <c r="D7" s="25"/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24" t="s">
        <v>236</v>
      </c>
    </row>
    <row r="8" spans="1:15">
      <c r="A8" s="22"/>
      <c r="B8" s="7"/>
      <c r="C8" s="9"/>
      <c r="F8" s="51"/>
      <c r="G8" s="52"/>
      <c r="H8" s="52"/>
      <c r="I8" s="53"/>
      <c r="J8" s="8"/>
      <c r="K8" s="8"/>
      <c r="L8" s="8"/>
    </row>
    <row r="9" spans="1:15">
      <c r="A9" s="1" t="s">
        <v>126</v>
      </c>
      <c r="B9" s="10">
        <f t="shared" ref="B9:B15" si="0">SUM(J9:L9)</f>
        <v>50</v>
      </c>
      <c r="C9" s="6" t="s">
        <v>94</v>
      </c>
      <c r="E9" s="1" t="str">
        <f>"Approx "&amp;M9&amp;" Loaves*"</f>
        <v>Approx 3 Loaves*</v>
      </c>
      <c r="F9" s="51">
        <v>10</v>
      </c>
      <c r="G9" s="52">
        <v>20</v>
      </c>
      <c r="H9" s="52">
        <v>20</v>
      </c>
      <c r="I9" s="53" t="s">
        <v>44</v>
      </c>
      <c r="J9" s="11">
        <f t="shared" ref="J9:L14" si="1">(F9/10)*B$3</f>
        <v>10</v>
      </c>
      <c r="K9" s="11">
        <f t="shared" si="1"/>
        <v>20</v>
      </c>
      <c r="L9" s="11">
        <f t="shared" si="1"/>
        <v>20</v>
      </c>
      <c r="M9" s="5">
        <f>ROUNDUP(+B9/17,0)</f>
        <v>3</v>
      </c>
      <c r="N9" s="42"/>
    </row>
    <row r="10" spans="1:15">
      <c r="A10" s="1" t="s">
        <v>96</v>
      </c>
      <c r="B10" s="10">
        <f t="shared" si="0"/>
        <v>125</v>
      </c>
      <c r="C10" s="6" t="s">
        <v>14</v>
      </c>
      <c r="F10" s="51">
        <v>25</v>
      </c>
      <c r="G10" s="52">
        <v>50</v>
      </c>
      <c r="H10" s="52">
        <v>50</v>
      </c>
      <c r="I10" s="53" t="s">
        <v>13</v>
      </c>
      <c r="J10" s="11">
        <f t="shared" si="1"/>
        <v>25</v>
      </c>
      <c r="K10" s="11">
        <f t="shared" si="1"/>
        <v>50</v>
      </c>
      <c r="L10" s="11">
        <f t="shared" si="1"/>
        <v>50</v>
      </c>
      <c r="N10" s="42"/>
    </row>
    <row r="11" spans="1:15">
      <c r="A11" s="1" t="s">
        <v>73</v>
      </c>
      <c r="B11" s="10">
        <f t="shared" si="0"/>
        <v>125</v>
      </c>
      <c r="C11" s="6" t="s">
        <v>14</v>
      </c>
      <c r="F11" s="51">
        <v>25</v>
      </c>
      <c r="G11" s="52">
        <v>50</v>
      </c>
      <c r="H11" s="52">
        <v>50</v>
      </c>
      <c r="I11" s="53" t="s">
        <v>13</v>
      </c>
      <c r="J11" s="11">
        <f t="shared" si="1"/>
        <v>25</v>
      </c>
      <c r="K11" s="11">
        <f t="shared" si="1"/>
        <v>50</v>
      </c>
      <c r="L11" s="11">
        <f t="shared" si="1"/>
        <v>50</v>
      </c>
    </row>
    <row r="12" spans="1:15">
      <c r="A12" s="1" t="s">
        <v>127</v>
      </c>
      <c r="B12" s="10">
        <f t="shared" si="0"/>
        <v>25</v>
      </c>
      <c r="C12" s="6" t="s">
        <v>128</v>
      </c>
      <c r="F12" s="51">
        <v>5</v>
      </c>
      <c r="G12" s="52">
        <v>10</v>
      </c>
      <c r="H12" s="52">
        <v>10</v>
      </c>
      <c r="I12" s="53" t="s">
        <v>44</v>
      </c>
      <c r="J12" s="11">
        <f t="shared" si="1"/>
        <v>5</v>
      </c>
      <c r="K12" s="11">
        <f t="shared" si="1"/>
        <v>10</v>
      </c>
      <c r="L12" s="11">
        <f t="shared" si="1"/>
        <v>10</v>
      </c>
      <c r="M12" s="5"/>
      <c r="N12" s="42"/>
    </row>
    <row r="13" spans="1:15">
      <c r="A13" s="1" t="s">
        <v>74</v>
      </c>
      <c r="B13" s="7">
        <f t="shared" si="0"/>
        <v>0.625</v>
      </c>
      <c r="C13" s="6" t="s">
        <v>12</v>
      </c>
      <c r="F13" s="51">
        <v>125</v>
      </c>
      <c r="G13" s="52">
        <v>250</v>
      </c>
      <c r="H13" s="52">
        <v>250</v>
      </c>
      <c r="I13" s="53" t="s">
        <v>13</v>
      </c>
      <c r="J13" s="8">
        <f t="shared" ref="J13:L15" si="2">((F13/10)*B$3)/1000</f>
        <v>0.125</v>
      </c>
      <c r="K13" s="8">
        <f t="shared" si="2"/>
        <v>0.25</v>
      </c>
      <c r="L13" s="8">
        <f t="shared" si="2"/>
        <v>0.25</v>
      </c>
    </row>
    <row r="14" spans="1:15">
      <c r="A14" s="80" t="s">
        <v>68</v>
      </c>
      <c r="B14" s="7">
        <f t="shared" si="0"/>
        <v>3</v>
      </c>
      <c r="C14" s="6" t="s">
        <v>69</v>
      </c>
      <c r="F14" s="51">
        <v>0.6</v>
      </c>
      <c r="G14" s="52">
        <v>1.2</v>
      </c>
      <c r="H14" s="52">
        <v>1.2</v>
      </c>
      <c r="I14" s="53" t="s">
        <v>44</v>
      </c>
      <c r="J14" s="19">
        <f t="shared" si="1"/>
        <v>0.6</v>
      </c>
      <c r="K14" s="19">
        <f t="shared" si="1"/>
        <v>1.2</v>
      </c>
      <c r="L14" s="19">
        <f t="shared" si="1"/>
        <v>1.2</v>
      </c>
      <c r="M14" s="5"/>
    </row>
    <row r="15" spans="1:15">
      <c r="A15" s="1" t="s">
        <v>66</v>
      </c>
      <c r="B15" s="7">
        <f t="shared" si="0"/>
        <v>0.25</v>
      </c>
      <c r="C15" s="6" t="s">
        <v>12</v>
      </c>
      <c r="F15" s="51">
        <v>50</v>
      </c>
      <c r="G15" s="52">
        <v>100</v>
      </c>
      <c r="H15" s="52">
        <v>100</v>
      </c>
      <c r="I15" s="53" t="s">
        <v>13</v>
      </c>
      <c r="J15" s="8">
        <f t="shared" si="2"/>
        <v>0.05</v>
      </c>
      <c r="K15" s="8">
        <f t="shared" si="2"/>
        <v>0.1</v>
      </c>
      <c r="L15" s="8">
        <f t="shared" si="2"/>
        <v>0.1</v>
      </c>
    </row>
    <row r="16" spans="1:15">
      <c r="A16" s="22" t="s">
        <v>79</v>
      </c>
      <c r="B16" s="7"/>
      <c r="C16" s="6"/>
      <c r="F16" s="51"/>
      <c r="G16" s="52"/>
      <c r="H16" s="52"/>
      <c r="I16" s="53"/>
      <c r="J16" s="8"/>
      <c r="K16" s="8"/>
      <c r="L16" s="8"/>
    </row>
    <row r="17" spans="1:19">
      <c r="A17" s="80" t="s">
        <v>129</v>
      </c>
      <c r="B17" s="7">
        <f>SUM(J17:L17)</f>
        <v>30</v>
      </c>
      <c r="C17" s="6" t="s">
        <v>107</v>
      </c>
      <c r="E17" s="1" t="str">
        <f>"Approx "&amp;M17&amp;" kg^"</f>
        <v>Approx 2.4 kg^</v>
      </c>
      <c r="F17" s="51">
        <v>10</v>
      </c>
      <c r="G17" s="52">
        <v>10</v>
      </c>
      <c r="H17" s="52">
        <v>10</v>
      </c>
      <c r="I17" s="53" t="s">
        <v>13</v>
      </c>
      <c r="J17" s="36">
        <f>((F17/10)*B$3)</f>
        <v>10</v>
      </c>
      <c r="K17" s="36">
        <f>((G17/10)*C$3)</f>
        <v>10</v>
      </c>
      <c r="L17" s="36">
        <f>((H17/10)*D$3)</f>
        <v>10</v>
      </c>
      <c r="M17" s="1">
        <f>ROUND(((B17*80)/1000),1)</f>
        <v>2.4</v>
      </c>
    </row>
    <row r="18" spans="1:19">
      <c r="A18" s="1" t="s">
        <v>130</v>
      </c>
      <c r="B18" s="10">
        <f>SUM(J18:L18)</f>
        <v>10</v>
      </c>
      <c r="C18" s="6" t="s">
        <v>131</v>
      </c>
      <c r="F18" s="51">
        <v>0</v>
      </c>
      <c r="G18" s="52">
        <v>0</v>
      </c>
      <c r="H18" s="52">
        <v>10</v>
      </c>
      <c r="I18" s="52" t="s">
        <v>44</v>
      </c>
      <c r="J18" s="11"/>
      <c r="K18" s="11"/>
      <c r="L18" s="11">
        <f>(H18/10)*D$3</f>
        <v>10</v>
      </c>
    </row>
    <row r="19" spans="1:19">
      <c r="B19" s="10"/>
      <c r="C19" s="6"/>
      <c r="F19" s="51"/>
      <c r="G19" s="52"/>
      <c r="H19" s="52"/>
      <c r="I19" s="52"/>
      <c r="J19" s="11"/>
      <c r="K19" s="11"/>
      <c r="L19" s="11"/>
    </row>
    <row r="20" spans="1:19">
      <c r="A20" s="87" t="s">
        <v>227</v>
      </c>
      <c r="B20" s="40"/>
      <c r="C20" s="40"/>
      <c r="D20" s="40"/>
      <c r="E20" s="40"/>
      <c r="F20" s="51"/>
      <c r="G20" s="52"/>
      <c r="H20" s="52"/>
      <c r="I20" s="52"/>
      <c r="J20" s="8"/>
      <c r="K20" s="8"/>
      <c r="L20" s="8"/>
      <c r="M20" s="9"/>
    </row>
    <row r="21" spans="1:19">
      <c r="A21" s="87" t="s">
        <v>244</v>
      </c>
      <c r="B21" s="40"/>
      <c r="C21" s="40"/>
      <c r="D21" s="40"/>
      <c r="E21" s="40"/>
      <c r="F21" s="51"/>
      <c r="G21" s="52"/>
      <c r="H21" s="52"/>
      <c r="I21" s="52"/>
      <c r="J21" s="8"/>
      <c r="K21" s="8"/>
      <c r="L21" s="8"/>
      <c r="M21" s="9"/>
    </row>
    <row r="22" spans="1:19">
      <c r="F22" s="51"/>
      <c r="G22" s="52"/>
      <c r="H22" s="52"/>
      <c r="I22" s="52"/>
      <c r="J22" s="8"/>
      <c r="K22" s="8"/>
      <c r="L22" s="8"/>
      <c r="M22" s="6"/>
    </row>
    <row r="23" spans="1:19" s="33" customFormat="1" ht="14.25">
      <c r="A23" s="23" t="s">
        <v>228</v>
      </c>
      <c r="B23" s="32">
        <v>185</v>
      </c>
      <c r="C23" s="32">
        <v>290</v>
      </c>
      <c r="D23" s="32">
        <v>322</v>
      </c>
      <c r="E23" s="23"/>
      <c r="F23" s="54"/>
      <c r="G23" s="54"/>
      <c r="H23" s="54"/>
      <c r="I23" s="54"/>
    </row>
    <row r="24" spans="1:19">
      <c r="A24" s="199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</row>
    <row r="25" spans="1:19">
      <c r="A25" s="199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</row>
    <row r="26" spans="1:19" ht="16.5" customHeight="1">
      <c r="C26" s="196" t="s">
        <v>21</v>
      </c>
      <c r="D26" s="202"/>
      <c r="E26" s="202"/>
    </row>
    <row r="27" spans="1:19">
      <c r="C27" s="202"/>
      <c r="D27" s="202"/>
      <c r="E27" s="202"/>
    </row>
    <row r="31" spans="1:19" s="3" customFormat="1">
      <c r="A31" s="4"/>
      <c r="B31" s="4"/>
      <c r="C31" s="4"/>
      <c r="D31" s="4"/>
      <c r="E31" s="4"/>
      <c r="J31" s="1"/>
      <c r="K31" s="1"/>
      <c r="L31" s="1"/>
      <c r="M31" s="1"/>
      <c r="N31" s="1"/>
      <c r="O31" s="1"/>
      <c r="P31" s="1"/>
      <c r="Q31" s="1"/>
      <c r="R31" s="1"/>
      <c r="S31" s="1"/>
    </row>
  </sheetData>
  <sheetProtection formatCells="0" autoFilter="0"/>
  <protectedRanges>
    <protectedRange sqref="B3:D3" name="LunchNumbers_1_1"/>
  </protectedRanges>
  <mergeCells count="5">
    <mergeCell ref="F6:I6"/>
    <mergeCell ref="J6:M6"/>
    <mergeCell ref="A24:M25"/>
    <mergeCell ref="A5:E5"/>
    <mergeCell ref="C26:E27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4F1DF-BE46-4773-B5BE-DEAFD7E216A5}">
  <sheetPr>
    <pageSetUpPr fitToPage="1"/>
  </sheetPr>
  <dimension ref="A1:T33"/>
  <sheetViews>
    <sheetView showGridLines="0" zoomScale="80" zoomScaleNormal="80" workbookViewId="0">
      <pane ySplit="3" topLeftCell="A4" activePane="bottomLeft" state="frozen"/>
      <selection pane="bottomLeft" activeCell="A2" sqref="A2"/>
      <selection activeCell="A2" sqref="A2"/>
    </sheetView>
  </sheetViews>
  <sheetFormatPr defaultColWidth="9.140625" defaultRowHeight="16.5"/>
  <cols>
    <col min="1" max="1" width="43.140625" style="1" customWidth="1"/>
    <col min="2" max="4" width="13.140625" style="1" customWidth="1"/>
    <col min="5" max="5" width="20" style="1" customWidth="1"/>
    <col min="6" max="8" width="9.140625" style="3" customWidth="1"/>
    <col min="9" max="9" width="11.5703125" style="3" customWidth="1"/>
    <col min="10" max="12" width="11.28515625" style="1" customWidth="1"/>
    <col min="13" max="13" width="16.5703125" style="1" customWidth="1"/>
    <col min="14" max="14" width="30.5703125" style="1" customWidth="1"/>
    <col min="15" max="16" width="9.140625" style="1"/>
    <col min="17" max="17" width="9.140625" style="1" customWidth="1"/>
    <col min="18" max="16384" width="9.140625" style="1"/>
  </cols>
  <sheetData>
    <row r="1" spans="1:16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</row>
    <row r="2" spans="1:16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26"/>
    </row>
    <row r="3" spans="1:16" ht="36.7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26"/>
      <c r="P3" s="39"/>
    </row>
    <row r="4" spans="1:16">
      <c r="A4" s="17"/>
      <c r="B4" s="17"/>
      <c r="C4" s="17"/>
      <c r="D4" s="17"/>
      <c r="E4" s="17"/>
      <c r="J4" s="16"/>
      <c r="K4" s="16"/>
      <c r="L4" s="16"/>
      <c r="M4" s="14"/>
    </row>
    <row r="5" spans="1:16">
      <c r="A5" s="194" t="s">
        <v>132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6">
      <c r="A6" s="194"/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</row>
    <row r="7" spans="1:16">
      <c r="A7" s="20"/>
      <c r="B7" s="20"/>
      <c r="C7" s="20"/>
      <c r="D7" s="20"/>
      <c r="E7" s="20"/>
      <c r="F7" s="190" t="s">
        <v>7</v>
      </c>
      <c r="G7" s="190"/>
      <c r="H7" s="190"/>
      <c r="I7" s="190"/>
      <c r="J7" s="205" t="s">
        <v>8</v>
      </c>
      <c r="K7" s="205"/>
      <c r="L7" s="205"/>
      <c r="M7" s="205"/>
    </row>
    <row r="8" spans="1:16" ht="30.95" customHeight="1">
      <c r="A8" s="84" t="s">
        <v>6</v>
      </c>
      <c r="B8" s="24" t="s">
        <v>9</v>
      </c>
      <c r="C8" s="24" t="s">
        <v>10</v>
      </c>
      <c r="D8" s="25"/>
      <c r="F8" s="49" t="s">
        <v>0</v>
      </c>
      <c r="G8" s="49" t="s">
        <v>1</v>
      </c>
      <c r="H8" s="49" t="s">
        <v>2</v>
      </c>
      <c r="I8" s="50" t="s">
        <v>10</v>
      </c>
      <c r="J8" s="24" t="s">
        <v>0</v>
      </c>
      <c r="K8" s="24" t="s">
        <v>1</v>
      </c>
      <c r="L8" s="24" t="s">
        <v>2</v>
      </c>
      <c r="M8" s="24" t="s">
        <v>236</v>
      </c>
    </row>
    <row r="9" spans="1:16">
      <c r="A9" s="22"/>
      <c r="B9" s="7"/>
      <c r="C9" s="9"/>
      <c r="F9" s="51"/>
      <c r="G9" s="52"/>
      <c r="H9" s="52"/>
      <c r="I9" s="53"/>
      <c r="J9" s="8"/>
      <c r="K9" s="8"/>
      <c r="L9" s="8"/>
    </row>
    <row r="10" spans="1:16">
      <c r="A10" s="1" t="s">
        <v>42</v>
      </c>
      <c r="B10" s="10">
        <f t="shared" ref="B10:B16" si="0">SUM(J10:L10)</f>
        <v>50</v>
      </c>
      <c r="C10" s="6" t="s">
        <v>94</v>
      </c>
      <c r="E10" s="1" t="str">
        <f>"Approx "&amp;M10&amp;" Loaves*"</f>
        <v>Approx 3 Loaves*</v>
      </c>
      <c r="F10" s="51">
        <v>10</v>
      </c>
      <c r="G10" s="52">
        <v>20</v>
      </c>
      <c r="H10" s="52">
        <v>20</v>
      </c>
      <c r="I10" s="53" t="s">
        <v>95</v>
      </c>
      <c r="J10" s="11">
        <f t="shared" ref="J10:L12" si="1">(F10/10)*B$3</f>
        <v>10</v>
      </c>
      <c r="K10" s="11">
        <f t="shared" si="1"/>
        <v>20</v>
      </c>
      <c r="L10" s="11">
        <f t="shared" si="1"/>
        <v>20</v>
      </c>
      <c r="M10" s="5">
        <f>ROUNDUP(+B10/17,0)</f>
        <v>3</v>
      </c>
      <c r="O10" s="42"/>
    </row>
    <row r="11" spans="1:16">
      <c r="A11" s="1" t="s">
        <v>96</v>
      </c>
      <c r="B11" s="10">
        <f t="shared" si="0"/>
        <v>125</v>
      </c>
      <c r="C11" s="6" t="s">
        <v>14</v>
      </c>
      <c r="F11" s="51">
        <v>25</v>
      </c>
      <c r="G11" s="52">
        <v>50</v>
      </c>
      <c r="H11" s="52">
        <v>50</v>
      </c>
      <c r="I11" s="53" t="s">
        <v>13</v>
      </c>
      <c r="J11" s="11">
        <f t="shared" si="1"/>
        <v>25</v>
      </c>
      <c r="K11" s="11">
        <f t="shared" si="1"/>
        <v>50</v>
      </c>
      <c r="L11" s="11">
        <f t="shared" si="1"/>
        <v>50</v>
      </c>
      <c r="O11" s="42"/>
    </row>
    <row r="12" spans="1:16">
      <c r="A12" s="1" t="s">
        <v>73</v>
      </c>
      <c r="B12" s="10">
        <f t="shared" si="0"/>
        <v>250</v>
      </c>
      <c r="C12" s="6" t="s">
        <v>14</v>
      </c>
      <c r="F12" s="51">
        <v>50</v>
      </c>
      <c r="G12" s="52">
        <v>100</v>
      </c>
      <c r="H12" s="52">
        <v>100</v>
      </c>
      <c r="I12" s="53" t="s">
        <v>13</v>
      </c>
      <c r="J12" s="11">
        <f t="shared" si="1"/>
        <v>50</v>
      </c>
      <c r="K12" s="11">
        <f t="shared" si="1"/>
        <v>100</v>
      </c>
      <c r="L12" s="11">
        <f t="shared" si="1"/>
        <v>100</v>
      </c>
    </row>
    <row r="13" spans="1:16">
      <c r="A13" s="1" t="s">
        <v>133</v>
      </c>
      <c r="B13" s="7">
        <f t="shared" si="0"/>
        <v>1</v>
      </c>
      <c r="C13" s="6" t="s">
        <v>12</v>
      </c>
      <c r="F13" s="51">
        <v>200</v>
      </c>
      <c r="G13" s="52">
        <v>400</v>
      </c>
      <c r="H13" s="52">
        <v>400</v>
      </c>
      <c r="I13" s="53" t="s">
        <v>13</v>
      </c>
      <c r="J13" s="8">
        <f t="shared" ref="J13:L16" si="2">((F13/10)*B$3)/1000</f>
        <v>0.2</v>
      </c>
      <c r="K13" s="8">
        <f t="shared" si="2"/>
        <v>0.4</v>
      </c>
      <c r="L13" s="8">
        <f t="shared" si="2"/>
        <v>0.4</v>
      </c>
    </row>
    <row r="14" spans="1:16">
      <c r="A14" s="1" t="s">
        <v>74</v>
      </c>
      <c r="B14" s="7">
        <f t="shared" si="0"/>
        <v>0.625</v>
      </c>
      <c r="C14" s="6" t="s">
        <v>12</v>
      </c>
      <c r="F14" s="51">
        <v>125</v>
      </c>
      <c r="G14" s="52">
        <v>250</v>
      </c>
      <c r="H14" s="52">
        <v>250</v>
      </c>
      <c r="I14" s="53" t="s">
        <v>13</v>
      </c>
      <c r="J14" s="8">
        <f t="shared" si="2"/>
        <v>0.125</v>
      </c>
      <c r="K14" s="8">
        <f t="shared" si="2"/>
        <v>0.25</v>
      </c>
      <c r="L14" s="8">
        <f t="shared" si="2"/>
        <v>0.25</v>
      </c>
    </row>
    <row r="15" spans="1:16">
      <c r="A15" s="1" t="s">
        <v>66</v>
      </c>
      <c r="B15" s="7">
        <f t="shared" si="0"/>
        <v>0.5</v>
      </c>
      <c r="C15" s="6" t="s">
        <v>12</v>
      </c>
      <c r="F15" s="51">
        <v>100</v>
      </c>
      <c r="G15" s="52">
        <v>200</v>
      </c>
      <c r="H15" s="52">
        <v>200</v>
      </c>
      <c r="I15" s="53" t="s">
        <v>13</v>
      </c>
      <c r="J15" s="8">
        <f t="shared" si="2"/>
        <v>0.1</v>
      </c>
      <c r="K15" s="8">
        <f t="shared" si="2"/>
        <v>0.2</v>
      </c>
      <c r="L15" s="8">
        <f t="shared" si="2"/>
        <v>0.2</v>
      </c>
    </row>
    <row r="16" spans="1:16">
      <c r="A16" s="1" t="s">
        <v>134</v>
      </c>
      <c r="B16" s="7">
        <f t="shared" si="0"/>
        <v>0.75</v>
      </c>
      <c r="C16" s="6" t="s">
        <v>12</v>
      </c>
      <c r="F16" s="51">
        <v>150</v>
      </c>
      <c r="G16" s="52">
        <v>300</v>
      </c>
      <c r="H16" s="52">
        <v>300</v>
      </c>
      <c r="I16" s="53" t="s">
        <v>13</v>
      </c>
      <c r="J16" s="8">
        <f t="shared" si="2"/>
        <v>0.15</v>
      </c>
      <c r="K16" s="8">
        <f t="shared" si="2"/>
        <v>0.3</v>
      </c>
      <c r="L16" s="8">
        <f t="shared" si="2"/>
        <v>0.3</v>
      </c>
    </row>
    <row r="17" spans="1:13">
      <c r="A17" s="22" t="s">
        <v>79</v>
      </c>
      <c r="B17" s="7"/>
      <c r="C17" s="6"/>
      <c r="F17" s="51"/>
      <c r="G17" s="52"/>
      <c r="H17" s="52"/>
      <c r="I17" s="53"/>
      <c r="J17" s="8"/>
      <c r="K17" s="8"/>
      <c r="L17" s="8"/>
    </row>
    <row r="18" spans="1:13">
      <c r="A18" s="80" t="s">
        <v>129</v>
      </c>
      <c r="B18" s="37">
        <f>SUM(J18:L18)</f>
        <v>30</v>
      </c>
      <c r="C18" s="6" t="s">
        <v>107</v>
      </c>
      <c r="E18" s="1" t="str">
        <f>"Approx "&amp;M18&amp;" kg**"</f>
        <v>Approx 0.5 kg**</v>
      </c>
      <c r="F18" s="58">
        <v>10</v>
      </c>
      <c r="G18" s="59">
        <v>10</v>
      </c>
      <c r="H18" s="59">
        <v>10</v>
      </c>
      <c r="I18" s="53" t="s">
        <v>44</v>
      </c>
      <c r="J18" s="8">
        <f>(F18/10)*B$3</f>
        <v>10</v>
      </c>
      <c r="K18" s="8">
        <f>(G18/10)*C$3</f>
        <v>10</v>
      </c>
      <c r="L18" s="8">
        <f>(H18/10)*D$3</f>
        <v>10</v>
      </c>
      <c r="M18" s="1">
        <f>ROUND((((J18+K18+L18)*17)/1000), 1)</f>
        <v>0.5</v>
      </c>
    </row>
    <row r="19" spans="1:13">
      <c r="A19" s="80" t="s">
        <v>135</v>
      </c>
      <c r="B19" s="37">
        <f>SUM(J19:L19)</f>
        <v>10</v>
      </c>
      <c r="C19" s="6" t="s">
        <v>136</v>
      </c>
      <c r="E19" s="1" t="str">
        <f>"Approx "&amp;M19&amp;" packs^"</f>
        <v>Approx 0.1 packs^</v>
      </c>
      <c r="F19" s="58">
        <v>0</v>
      </c>
      <c r="G19" s="59">
        <v>0</v>
      </c>
      <c r="H19" s="59">
        <v>10</v>
      </c>
      <c r="I19" s="53" t="s">
        <v>44</v>
      </c>
      <c r="J19" s="8">
        <f>((F19/10)*B$3)</f>
        <v>0</v>
      </c>
      <c r="K19" s="8">
        <f>((G19/10)*C$3)</f>
        <v>0</v>
      </c>
      <c r="L19" s="8">
        <f>((H19/10)*D$3)</f>
        <v>10</v>
      </c>
      <c r="M19" s="1">
        <f>ROUND((B19/117), 1)</f>
        <v>0.1</v>
      </c>
    </row>
    <row r="20" spans="1:13">
      <c r="F20" s="51"/>
      <c r="G20" s="52"/>
      <c r="H20" s="52"/>
      <c r="I20" s="52"/>
      <c r="J20" s="8"/>
      <c r="K20" s="8"/>
      <c r="L20" s="8"/>
      <c r="M20" s="6"/>
    </row>
    <row r="21" spans="1:13">
      <c r="A21" s="87" t="s">
        <v>227</v>
      </c>
      <c r="B21" s="40"/>
      <c r="C21" s="40"/>
      <c r="D21" s="40"/>
      <c r="E21" s="40"/>
      <c r="F21" s="51"/>
      <c r="G21" s="52"/>
      <c r="H21" s="52"/>
      <c r="I21" s="52"/>
      <c r="J21" s="8"/>
      <c r="K21" s="8"/>
      <c r="L21" s="8"/>
      <c r="M21" s="6"/>
    </row>
    <row r="22" spans="1:13">
      <c r="A22" s="87" t="s">
        <v>245</v>
      </c>
      <c r="B22" s="40"/>
      <c r="C22" s="40"/>
      <c r="D22" s="40"/>
      <c r="E22" s="40"/>
      <c r="F22" s="51"/>
      <c r="G22" s="52"/>
      <c r="H22" s="52"/>
      <c r="I22" s="52"/>
      <c r="J22" s="8"/>
      <c r="K22" s="8"/>
      <c r="L22" s="8"/>
      <c r="M22" s="6"/>
    </row>
    <row r="23" spans="1:13">
      <c r="A23" s="87" t="s">
        <v>246</v>
      </c>
      <c r="B23" s="40"/>
      <c r="C23" s="40"/>
      <c r="D23" s="40"/>
      <c r="E23" s="40"/>
      <c r="F23" s="51"/>
      <c r="G23" s="52"/>
      <c r="H23" s="52"/>
      <c r="I23" s="52"/>
      <c r="J23" s="8"/>
      <c r="K23" s="8"/>
      <c r="L23" s="8"/>
      <c r="M23" s="6"/>
    </row>
    <row r="24" spans="1:13">
      <c r="A24" s="22"/>
      <c r="B24" s="22"/>
      <c r="C24" s="22"/>
      <c r="D24" s="22"/>
      <c r="E24" s="22"/>
      <c r="F24" s="51"/>
      <c r="G24" s="52"/>
      <c r="H24" s="52"/>
      <c r="I24" s="52"/>
      <c r="J24" s="8"/>
      <c r="K24" s="8"/>
      <c r="L24" s="8"/>
      <c r="M24" s="9"/>
    </row>
    <row r="25" spans="1:13" s="33" customFormat="1" ht="14.25">
      <c r="A25" s="23" t="s">
        <v>228</v>
      </c>
      <c r="B25" s="32">
        <v>186</v>
      </c>
      <c r="C25" s="32">
        <v>287</v>
      </c>
      <c r="D25" s="32">
        <v>304</v>
      </c>
      <c r="E25" s="23"/>
      <c r="F25" s="54"/>
      <c r="G25" s="54"/>
      <c r="H25" s="54"/>
      <c r="I25" s="54"/>
    </row>
    <row r="26" spans="1:13">
      <c r="A26" s="199"/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</row>
    <row r="27" spans="1:13">
      <c r="A27" s="199"/>
      <c r="B27" s="199"/>
      <c r="C27" s="199"/>
      <c r="D27" s="199"/>
      <c r="E27" s="199"/>
      <c r="F27" s="199"/>
      <c r="G27" s="199"/>
      <c r="H27" s="199"/>
      <c r="I27" s="199"/>
      <c r="J27" s="199"/>
      <c r="K27" s="199"/>
      <c r="L27" s="199"/>
      <c r="M27" s="199"/>
    </row>
    <row r="28" spans="1:13" ht="16.5" customHeight="1">
      <c r="C28" s="196" t="s">
        <v>21</v>
      </c>
      <c r="D28" s="202"/>
      <c r="E28" s="202"/>
    </row>
    <row r="29" spans="1:13">
      <c r="C29" s="202"/>
      <c r="D29" s="202"/>
      <c r="E29" s="202"/>
    </row>
    <row r="33" spans="1:20" s="3" customFormat="1">
      <c r="A33" s="4"/>
      <c r="B33" s="4"/>
      <c r="C33" s="4"/>
      <c r="D33" s="4"/>
      <c r="E33" s="4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</sheetData>
  <sheetProtection formatCells="0" autoFilter="0"/>
  <protectedRanges>
    <protectedRange sqref="B3:D3" name="LunchNumbers_1_1"/>
  </protectedRanges>
  <mergeCells count="5">
    <mergeCell ref="C28:E29"/>
    <mergeCell ref="A5:M6"/>
    <mergeCell ref="F7:I7"/>
    <mergeCell ref="J7:M7"/>
    <mergeCell ref="A26:M27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341B1-CDDF-4720-84A0-CD525010FC96}">
  <dimension ref="B4:K13"/>
  <sheetViews>
    <sheetView workbookViewId="0">
      <selection activeCell="E21" sqref="E21"/>
    </sheetView>
  </sheetViews>
  <sheetFormatPr defaultRowHeight="15"/>
  <sheetData>
    <row r="4" spans="2:11">
      <c r="B4">
        <v>1</v>
      </c>
      <c r="C4" s="43" t="s">
        <v>247</v>
      </c>
      <c r="D4" s="43"/>
      <c r="E4" s="43"/>
      <c r="F4" s="43"/>
      <c r="G4" s="43"/>
      <c r="H4" s="43"/>
      <c r="I4" s="43"/>
      <c r="J4" s="43" t="s">
        <v>248</v>
      </c>
      <c r="K4" s="43"/>
    </row>
    <row r="5" spans="2:11">
      <c r="B5">
        <v>2</v>
      </c>
      <c r="C5" s="43" t="s">
        <v>249</v>
      </c>
      <c r="D5" s="43"/>
      <c r="E5" s="43"/>
      <c r="F5" s="43"/>
      <c r="G5" s="43" t="s">
        <v>250</v>
      </c>
      <c r="H5" s="43"/>
      <c r="I5" s="43"/>
      <c r="J5" s="43"/>
      <c r="K5" s="43"/>
    </row>
    <row r="6" spans="2:11">
      <c r="G6" s="43" t="s">
        <v>128</v>
      </c>
    </row>
    <row r="7" spans="2:11">
      <c r="G7" s="43" t="s">
        <v>104</v>
      </c>
    </row>
    <row r="8" spans="2:11">
      <c r="G8" s="43" t="s">
        <v>251</v>
      </c>
    </row>
    <row r="9" spans="2:11">
      <c r="G9" s="43" t="s">
        <v>252</v>
      </c>
    </row>
    <row r="10" spans="2:11">
      <c r="G10" s="43" t="s">
        <v>136</v>
      </c>
    </row>
    <row r="11" spans="2:11">
      <c r="G11" s="43" t="s">
        <v>131</v>
      </c>
    </row>
    <row r="12" spans="2:11">
      <c r="B12" s="60">
        <v>3</v>
      </c>
      <c r="C12" s="60" t="s">
        <v>253</v>
      </c>
      <c r="D12" s="43"/>
      <c r="E12" s="43"/>
      <c r="F12" s="43"/>
      <c r="G12" s="43"/>
      <c r="H12" s="43"/>
    </row>
    <row r="13" spans="2:11">
      <c r="B13" s="43"/>
      <c r="C13" s="43" t="s">
        <v>254</v>
      </c>
      <c r="D13" s="43"/>
      <c r="E13" s="43"/>
      <c r="F13" s="43"/>
      <c r="G13" s="43"/>
      <c r="H13" s="43"/>
    </row>
  </sheetData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BC7E3-9777-4508-BF5F-FCF963B36DA7}">
  <sheetPr>
    <tabColor rgb="FF00B050"/>
    <pageSetUpPr fitToPage="1"/>
  </sheetPr>
  <dimension ref="A1:W49"/>
  <sheetViews>
    <sheetView showGridLines="0" tabSelected="1" zoomScale="90" zoomScaleNormal="130" workbookViewId="0">
      <pane ySplit="6" topLeftCell="A7" activePane="bottomLeft" state="frozen"/>
      <selection pane="bottomLeft" activeCell="E3" sqref="E3"/>
      <selection activeCell="A2" sqref="A2"/>
    </sheetView>
  </sheetViews>
  <sheetFormatPr defaultColWidth="0" defaultRowHeight="16.5"/>
  <cols>
    <col min="1" max="1" width="59" style="153" bestFit="1" customWidth="1"/>
    <col min="2" max="2" width="22" style="153" customWidth="1"/>
    <col min="3" max="4" width="13.42578125" style="153" customWidth="1"/>
    <col min="5" max="5" width="21.85546875" style="153" customWidth="1"/>
    <col min="6" max="8" width="9.140625" style="164" hidden="1" customWidth="1"/>
    <col min="9" max="9" width="18.5703125" style="164" hidden="1" customWidth="1"/>
    <col min="10" max="12" width="11.28515625" style="153" hidden="1" customWidth="1"/>
    <col min="13" max="13" width="12.42578125" style="153" hidden="1" customWidth="1"/>
    <col min="14" max="14" width="12.140625" style="153" hidden="1" customWidth="1"/>
    <col min="15" max="15" width="3.7109375" style="1" hidden="1" customWidth="1"/>
    <col min="16" max="19" width="9.140625" style="1" hidden="1" customWidth="1"/>
    <col min="20" max="23" width="0" style="1" hidden="1" customWidth="1"/>
    <col min="24" max="16384" width="9.140625" style="1" hidden="1"/>
  </cols>
  <sheetData>
    <row r="1" spans="1:19" ht="18.75">
      <c r="A1" s="1"/>
      <c r="B1" s="134"/>
      <c r="C1" s="134"/>
      <c r="D1" s="134"/>
      <c r="E1" s="103"/>
      <c r="F1" s="106"/>
      <c r="G1" s="106"/>
      <c r="H1" s="106"/>
      <c r="I1" s="106"/>
      <c r="J1" s="105"/>
      <c r="K1" s="105"/>
      <c r="L1" s="105"/>
      <c r="M1" s="105"/>
      <c r="N1" s="105"/>
      <c r="O1" s="107"/>
    </row>
    <row r="2" spans="1:19" ht="18.75">
      <c r="A2" s="1"/>
      <c r="B2" s="135" t="s">
        <v>0</v>
      </c>
      <c r="C2" s="135" t="s">
        <v>1</v>
      </c>
      <c r="D2" s="135" t="s">
        <v>2</v>
      </c>
      <c r="E2" s="104" t="s">
        <v>3</v>
      </c>
      <c r="F2" s="106"/>
      <c r="G2" s="106"/>
      <c r="H2" s="106"/>
      <c r="I2" s="106"/>
      <c r="J2" s="105"/>
      <c r="K2" s="105"/>
      <c r="L2" s="105"/>
      <c r="M2" s="108"/>
      <c r="N2" s="105"/>
      <c r="O2" s="107"/>
    </row>
    <row r="3" spans="1:19" ht="20.25">
      <c r="A3" s="182" t="s">
        <v>4</v>
      </c>
      <c r="B3" s="136">
        <v>10</v>
      </c>
      <c r="C3" s="136">
        <v>10</v>
      </c>
      <c r="D3" s="136">
        <v>10</v>
      </c>
      <c r="E3" s="102">
        <f>SUM(B3+C3+D3)</f>
        <v>30</v>
      </c>
      <c r="F3" s="106"/>
      <c r="G3" s="106"/>
      <c r="H3" s="106"/>
      <c r="I3" s="106"/>
      <c r="J3" s="105"/>
      <c r="K3" s="105"/>
      <c r="L3" s="105"/>
      <c r="M3" s="108"/>
      <c r="N3" s="105"/>
      <c r="O3" s="107"/>
      <c r="S3" s="39"/>
    </row>
    <row r="4" spans="1:19">
      <c r="A4" s="182" t="s">
        <v>16</v>
      </c>
      <c r="B4" s="183">
        <f>VLOOKUP($A$6,'Portion Size'!$A$2:$D$40,2,FALSE)</f>
        <v>182</v>
      </c>
      <c r="C4" s="183">
        <f>VLOOKUP($A$6,'Portion Size'!$A$2:$D$40,3,FALSE)</f>
        <v>246</v>
      </c>
      <c r="D4" s="183">
        <f>VLOOKUP($A$6,'Portion Size'!$A$2:$D$40,4,FALSE)</f>
        <v>328</v>
      </c>
      <c r="E4" s="97"/>
      <c r="F4" s="97"/>
      <c r="G4" s="97"/>
      <c r="H4" s="97"/>
      <c r="I4" s="97"/>
      <c r="J4" s="98"/>
      <c r="K4" s="98"/>
      <c r="L4" s="98"/>
      <c r="M4" s="99"/>
      <c r="N4" s="100"/>
      <c r="O4" s="101"/>
    </row>
    <row r="5" spans="1:19">
      <c r="A5" s="1"/>
      <c r="B5" s="32"/>
      <c r="C5" s="32"/>
      <c r="D5" s="32"/>
      <c r="E5" s="97"/>
      <c r="F5" s="97"/>
      <c r="G5" s="97"/>
      <c r="H5" s="97"/>
      <c r="I5" s="97"/>
      <c r="J5" s="98"/>
      <c r="K5" s="98"/>
      <c r="L5" s="98"/>
      <c r="M5" s="99"/>
      <c r="N5" s="100"/>
      <c r="O5" s="101"/>
    </row>
    <row r="6" spans="1:19" ht="16.5" customHeight="1">
      <c r="A6" s="136" t="s">
        <v>20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</row>
    <row r="7" spans="1:19">
      <c r="A7" s="1"/>
      <c r="B7" s="20"/>
      <c r="C7" s="20"/>
      <c r="D7" s="20"/>
      <c r="E7" s="20"/>
      <c r="F7" s="178" t="s">
        <v>7</v>
      </c>
      <c r="G7" s="178"/>
      <c r="H7" s="178"/>
      <c r="I7" s="178"/>
      <c r="J7" s="175" t="s">
        <v>8</v>
      </c>
      <c r="K7" s="175"/>
      <c r="L7" s="175"/>
      <c r="M7" s="25"/>
      <c r="N7" s="25"/>
    </row>
    <row r="8" spans="1:19" ht="28.5">
      <c r="A8" s="150" t="s">
        <v>6</v>
      </c>
      <c r="B8" s="150" t="s">
        <v>9</v>
      </c>
      <c r="C8" s="151" t="s">
        <v>10</v>
      </c>
      <c r="D8" s="24"/>
      <c r="E8" s="24"/>
      <c r="F8" s="49" t="s">
        <v>0</v>
      </c>
      <c r="G8" s="49" t="s">
        <v>1</v>
      </c>
      <c r="H8" s="49" t="s">
        <v>2</v>
      </c>
      <c r="I8" s="49" t="s">
        <v>10</v>
      </c>
      <c r="J8" s="165" t="s">
        <v>0</v>
      </c>
      <c r="K8" s="24" t="s">
        <v>1</v>
      </c>
      <c r="L8" s="24" t="s">
        <v>2</v>
      </c>
      <c r="M8" s="24"/>
      <c r="N8" s="1"/>
    </row>
    <row r="9" spans="1:19">
      <c r="A9" s="152" t="str" cm="1">
        <f t="array" ref="A9:A18">_xlfn._xlws.FILTER(Table4[Ingredients], Table4[Meal]=$A$6)</f>
        <v>Dry pasta shapes  </v>
      </c>
      <c r="B9" s="184">
        <f t="shared" ref="B9:B29" si="0">IF(A9&lt;&gt;"", IF(OR(LOWER(TRIM(C9))="kilograms",LOWER(TRIM(C9))="litres",LOWER(TRIM(C9))="l"), (J9+K9+L9)/1000, J9+K9+L9), "")</f>
        <v>1.385</v>
      </c>
      <c r="C9" s="185" t="str" cm="1">
        <f t="array" ref="C9:C18">_xlfn._xlws.FILTER('Ingredients List'!D:D, 'Ingredients List'!A:A=$A$6)</f>
        <v>kilograms</v>
      </c>
      <c r="D9" s="156"/>
      <c r="E9" s="157"/>
      <c r="F9" s="158" cm="1">
        <f t="array" ref="F9:F18">_xlfn._xlws.FILTER('Ingredients List'!E:E, 'Ingredients List'!A:A=$A$6)</f>
        <v>335</v>
      </c>
      <c r="G9" s="158" cm="1">
        <f t="array" ref="G9:G18">_xlfn._xlws.FILTER('Ingredients List'!F:F, 'Ingredients List'!A:A=$A$6)</f>
        <v>450</v>
      </c>
      <c r="H9" s="158" cm="1">
        <f t="array" ref="H9:H18">_xlfn._xlws.FILTER('Ingredients List'!G:G, 'Ingredients List'!A:A=$A$6)</f>
        <v>600</v>
      </c>
      <c r="I9" s="158" t="str" cm="1">
        <f t="array" ref="I9:I18">_xlfn._xlws.FILTER('Ingredients List'!H:H, 'Ingredients List'!A:A=$A$6)</f>
        <v>gr</v>
      </c>
      <c r="J9" s="166">
        <f t="shared" ref="J9:J28" si="1">IF(A9&lt;&gt;"", IF(OR(LOWER(TRIM(I9))="gr",LOWER(TRIM(I9))="g",LOWER(TRIM(I9))="ml"), F9*$B$3/10, IF(OR(LOWER(TRIM(I9))="kg",LOWER(TRIM(I9))="kilogram",LOWER(TRIM(I9))="kilograms",LOWER(TRIM(I9))="litre",LOWER(TRIM(I9))="litres",LOWER(TRIM(I9))="l"), F9*$B$3/10*1000, F9*$B$3/10)), "")</f>
        <v>335</v>
      </c>
      <c r="K9" s="159">
        <f t="shared" ref="K9:K28" si="2">IF(A9&lt;&gt;"", IF(OR(LOWER(TRIM(I9))="gr",LOWER(TRIM(I9))="g",LOWER(TRIM(I9))="ml"), G9*$C$3/10, IF(OR(LOWER(TRIM(I9))="kg",LOWER(TRIM(I9))="kilogram",LOWER(TRIM(I9))="kilograms",LOWER(TRIM(I9))="litre",LOWER(TRIM(I9))="litres",LOWER(TRIM(I9))="l"), G9*$C$3/10*1000, G9*$C$3/10)), "")</f>
        <v>450</v>
      </c>
      <c r="L9" s="159">
        <f t="shared" ref="L9:L28" si="3">IF(A9&lt;&gt;"", IF(OR(LOWER(TRIM(I9))="gr",LOWER(TRIM(I9))="g",LOWER(TRIM(I9))="ml"), H9*$D$3/10, IF(OR(LOWER(TRIM(I9))="kg",LOWER(TRIM(I9))="kilogram",LOWER(TRIM(I9))="kilograms",LOWER(TRIM(I9))="litre",LOWER(TRIM(I9))="litres",LOWER(TRIM(I9))="l"), H9*$D$3/10*1000, H9*$D$3/10)), "")</f>
        <v>600</v>
      </c>
      <c r="M9" s="159"/>
    </row>
    <row r="10" spans="1:19">
      <c r="A10" s="152" t="str">
        <v>Canola oil  </v>
      </c>
      <c r="B10" s="184">
        <f t="shared" si="0"/>
        <v>6.5000000000000002E-2</v>
      </c>
      <c r="C10" s="185" t="str">
        <v>litres</v>
      </c>
      <c r="D10" s="160"/>
      <c r="E10" s="161"/>
      <c r="F10" s="158">
        <v>16</v>
      </c>
      <c r="G10" s="158">
        <v>21</v>
      </c>
      <c r="H10" s="162">
        <v>28</v>
      </c>
      <c r="I10" s="162" t="str">
        <v>ml</v>
      </c>
      <c r="J10" s="166">
        <f t="shared" si="1"/>
        <v>16</v>
      </c>
      <c r="K10" s="159">
        <f t="shared" si="2"/>
        <v>21</v>
      </c>
      <c r="L10" s="159">
        <f t="shared" si="3"/>
        <v>28</v>
      </c>
      <c r="M10" s="159"/>
    </row>
    <row r="11" spans="1:19">
      <c r="A11" s="152" t="str">
        <v>Onion, diced  </v>
      </c>
      <c r="B11" s="184">
        <f t="shared" si="0"/>
        <v>0.61499999999999999</v>
      </c>
      <c r="C11" s="185" t="str">
        <v>kilograms</v>
      </c>
      <c r="D11" s="160"/>
      <c r="E11" s="161"/>
      <c r="F11" s="158">
        <v>150</v>
      </c>
      <c r="G11" s="158">
        <v>200</v>
      </c>
      <c r="H11" s="162">
        <v>265</v>
      </c>
      <c r="I11" s="162" t="str">
        <v>gr</v>
      </c>
      <c r="J11" s="166">
        <f t="shared" si="1"/>
        <v>150</v>
      </c>
      <c r="K11" s="159">
        <f t="shared" si="2"/>
        <v>200</v>
      </c>
      <c r="L11" s="159">
        <f t="shared" si="3"/>
        <v>265</v>
      </c>
      <c r="M11" s="159"/>
    </row>
    <row r="12" spans="1:19">
      <c r="A12" s="152" t="str">
        <v>Bacon  </v>
      </c>
      <c r="B12" s="184">
        <f t="shared" si="0"/>
        <v>0.52</v>
      </c>
      <c r="C12" s="185" t="str">
        <v>kilograms</v>
      </c>
      <c r="D12" s="160"/>
      <c r="E12" s="161"/>
      <c r="F12" s="158">
        <v>125</v>
      </c>
      <c r="G12" s="158">
        <v>170</v>
      </c>
      <c r="H12" s="162">
        <v>225</v>
      </c>
      <c r="I12" s="162" t="str">
        <v>gr</v>
      </c>
      <c r="J12" s="166">
        <f t="shared" si="1"/>
        <v>125</v>
      </c>
      <c r="K12" s="159">
        <f t="shared" si="2"/>
        <v>170</v>
      </c>
      <c r="L12" s="159">
        <f t="shared" si="3"/>
        <v>225</v>
      </c>
      <c r="M12" s="159"/>
    </row>
    <row r="13" spans="1:19">
      <c r="A13" s="152" t="str">
        <v>Sundried tomatoes  </v>
      </c>
      <c r="B13" s="184">
        <f t="shared" si="0"/>
        <v>0.17199999999999999</v>
      </c>
      <c r="C13" s="185" t="str">
        <v>kilograms</v>
      </c>
      <c r="D13" s="160"/>
      <c r="E13" s="161"/>
      <c r="F13" s="158">
        <v>42</v>
      </c>
      <c r="G13" s="158">
        <v>55</v>
      </c>
      <c r="H13" s="162">
        <v>75</v>
      </c>
      <c r="I13" s="162" t="str">
        <v>gr</v>
      </c>
      <c r="J13" s="166">
        <f t="shared" si="1"/>
        <v>42</v>
      </c>
      <c r="K13" s="159">
        <f t="shared" si="2"/>
        <v>55</v>
      </c>
      <c r="L13" s="159">
        <f t="shared" si="3"/>
        <v>75</v>
      </c>
      <c r="M13" s="159"/>
      <c r="Q13" s="38"/>
    </row>
    <row r="14" spans="1:19">
      <c r="A14" s="152" t="str">
        <v>Cucumber  </v>
      </c>
      <c r="B14" s="184">
        <f t="shared" si="0"/>
        <v>0.77</v>
      </c>
      <c r="C14" s="186" t="str">
        <v>kilograms</v>
      </c>
      <c r="D14" s="160"/>
      <c r="E14" s="161"/>
      <c r="F14" s="158">
        <v>185</v>
      </c>
      <c r="G14" s="158">
        <v>250</v>
      </c>
      <c r="H14" s="162">
        <v>335</v>
      </c>
      <c r="I14" s="162" t="str">
        <v>gr</v>
      </c>
      <c r="J14" s="166">
        <f t="shared" si="1"/>
        <v>185</v>
      </c>
      <c r="K14" s="159">
        <f t="shared" si="2"/>
        <v>250</v>
      </c>
      <c r="L14" s="159">
        <f t="shared" si="3"/>
        <v>335</v>
      </c>
      <c r="M14" s="159"/>
      <c r="Q14" s="38"/>
    </row>
    <row r="15" spans="1:19">
      <c r="A15" s="152" t="str">
        <v>Tomato  </v>
      </c>
      <c r="B15" s="184">
        <f t="shared" si="0"/>
        <v>0.77</v>
      </c>
      <c r="C15" s="186" t="str">
        <v>kilograms</v>
      </c>
      <c r="D15" s="160"/>
      <c r="E15" s="161"/>
      <c r="F15" s="158">
        <v>185</v>
      </c>
      <c r="G15" s="158">
        <v>250</v>
      </c>
      <c r="H15" s="162">
        <v>335</v>
      </c>
      <c r="I15" s="162" t="str">
        <v>gr</v>
      </c>
      <c r="J15" s="166">
        <f t="shared" si="1"/>
        <v>185</v>
      </c>
      <c r="K15" s="159">
        <f t="shared" si="2"/>
        <v>250</v>
      </c>
      <c r="L15" s="159">
        <f t="shared" si="3"/>
        <v>335</v>
      </c>
      <c r="M15" s="159"/>
      <c r="Q15" s="38"/>
    </row>
    <row r="16" spans="1:19">
      <c r="A16" s="152" t="str">
        <v>Chicken, cooked and shredded  </v>
      </c>
      <c r="B16" s="184">
        <f t="shared" si="0"/>
        <v>1.075</v>
      </c>
      <c r="C16" s="186" t="str">
        <v>kilograms</v>
      </c>
      <c r="D16" s="160"/>
      <c r="E16" s="161"/>
      <c r="F16" s="158">
        <v>260</v>
      </c>
      <c r="G16" s="158">
        <v>350</v>
      </c>
      <c r="H16" s="162">
        <v>465</v>
      </c>
      <c r="I16" s="162" t="str">
        <v>gr</v>
      </c>
      <c r="J16" s="166">
        <f t="shared" si="1"/>
        <v>260</v>
      </c>
      <c r="K16" s="159">
        <f t="shared" si="2"/>
        <v>350</v>
      </c>
      <c r="L16" s="159">
        <f t="shared" si="3"/>
        <v>465</v>
      </c>
      <c r="M16" s="159"/>
      <c r="Q16" s="38"/>
    </row>
    <row r="17" spans="1:20">
      <c r="A17" s="152" t="str">
        <v>Basil pesto  </v>
      </c>
      <c r="B17" s="154">
        <f t="shared" si="0"/>
        <v>0.52</v>
      </c>
      <c r="C17" s="163" t="str">
        <v>kilograms</v>
      </c>
      <c r="D17" s="160"/>
      <c r="E17" s="161"/>
      <c r="F17" s="158">
        <v>125</v>
      </c>
      <c r="G17" s="158">
        <v>170</v>
      </c>
      <c r="H17" s="162">
        <v>225</v>
      </c>
      <c r="I17" s="162" t="str">
        <v>gr</v>
      </c>
      <c r="J17" s="167">
        <f t="shared" si="1"/>
        <v>125</v>
      </c>
      <c r="K17" s="159">
        <f t="shared" si="2"/>
        <v>170</v>
      </c>
      <c r="L17" s="159">
        <f t="shared" si="3"/>
        <v>225</v>
      </c>
      <c r="M17" s="159"/>
      <c r="Q17" s="38"/>
    </row>
    <row r="18" spans="1:20">
      <c r="A18" s="152" t="str">
        <v>Baby spinach  </v>
      </c>
      <c r="B18" s="154">
        <f t="shared" si="0"/>
        <v>0.152</v>
      </c>
      <c r="C18" s="163" t="str">
        <v>kilograms</v>
      </c>
      <c r="D18" s="160"/>
      <c r="E18" s="161"/>
      <c r="F18" s="158">
        <v>37</v>
      </c>
      <c r="G18" s="158">
        <v>50</v>
      </c>
      <c r="H18" s="162">
        <v>65</v>
      </c>
      <c r="I18" s="162" t="str">
        <v>gr</v>
      </c>
      <c r="J18" s="167">
        <f t="shared" si="1"/>
        <v>37</v>
      </c>
      <c r="K18" s="159">
        <f t="shared" si="2"/>
        <v>50</v>
      </c>
      <c r="L18" s="159">
        <f t="shared" si="3"/>
        <v>65</v>
      </c>
      <c r="M18" s="159"/>
      <c r="Q18" s="38"/>
    </row>
    <row r="19" spans="1:20">
      <c r="A19" s="152"/>
      <c r="B19" s="154" t="str">
        <f t="shared" si="0"/>
        <v/>
      </c>
      <c r="C19" s="155"/>
      <c r="D19" s="160"/>
      <c r="E19" s="161"/>
      <c r="F19" s="158"/>
      <c r="G19" s="158"/>
      <c r="H19" s="162"/>
      <c r="I19" s="162"/>
      <c r="J19" s="167" t="str">
        <f t="shared" si="1"/>
        <v/>
      </c>
      <c r="K19" s="159" t="str">
        <f t="shared" si="2"/>
        <v/>
      </c>
      <c r="L19" s="159" t="str">
        <f t="shared" si="3"/>
        <v/>
      </c>
      <c r="M19" s="159"/>
    </row>
    <row r="20" spans="1:20">
      <c r="A20" s="152"/>
      <c r="B20" s="154" t="str">
        <f t="shared" si="0"/>
        <v/>
      </c>
      <c r="C20" s="155"/>
      <c r="D20" s="160"/>
      <c r="E20" s="161"/>
      <c r="F20" s="158"/>
      <c r="G20" s="158"/>
      <c r="H20" s="162"/>
      <c r="I20" s="162"/>
      <c r="J20" s="167" t="str">
        <f t="shared" si="1"/>
        <v/>
      </c>
      <c r="K20" s="159" t="str">
        <f t="shared" si="2"/>
        <v/>
      </c>
      <c r="L20" s="159" t="str">
        <f t="shared" si="3"/>
        <v/>
      </c>
      <c r="M20" s="159"/>
    </row>
    <row r="21" spans="1:20">
      <c r="A21" s="152"/>
      <c r="B21" s="154" t="str">
        <f t="shared" si="0"/>
        <v/>
      </c>
      <c r="C21" s="155"/>
      <c r="D21" s="160"/>
      <c r="E21" s="161"/>
      <c r="F21" s="161"/>
      <c r="G21" s="168"/>
      <c r="H21" s="167"/>
      <c r="I21" s="167"/>
      <c r="J21" s="167" t="str">
        <f t="shared" si="1"/>
        <v/>
      </c>
      <c r="K21" s="159" t="str">
        <f t="shared" si="2"/>
        <v/>
      </c>
      <c r="L21" s="159" t="str">
        <f t="shared" si="3"/>
        <v/>
      </c>
      <c r="M21" s="159"/>
    </row>
    <row r="22" spans="1:20">
      <c r="A22" s="152"/>
      <c r="B22" s="154" t="str">
        <f t="shared" si="0"/>
        <v/>
      </c>
      <c r="C22" s="155"/>
      <c r="D22" s="169"/>
      <c r="E22" s="157"/>
      <c r="F22" s="153"/>
      <c r="G22" s="168"/>
      <c r="H22" s="167"/>
      <c r="I22" s="167"/>
      <c r="J22" s="167" t="str">
        <f t="shared" si="1"/>
        <v/>
      </c>
      <c r="K22" s="159" t="str">
        <f t="shared" si="2"/>
        <v/>
      </c>
      <c r="L22" s="159" t="str">
        <f t="shared" si="3"/>
        <v/>
      </c>
      <c r="M22" s="159"/>
      <c r="T22" s="5"/>
    </row>
    <row r="23" spans="1:20">
      <c r="A23" s="152"/>
      <c r="B23" s="154" t="str">
        <f t="shared" si="0"/>
        <v/>
      </c>
      <c r="C23" s="155"/>
      <c r="D23" s="169"/>
      <c r="E23" s="157"/>
      <c r="F23" s="153"/>
      <c r="G23" s="168"/>
      <c r="H23" s="167"/>
      <c r="I23" s="167"/>
      <c r="J23" s="167" t="str">
        <f t="shared" si="1"/>
        <v/>
      </c>
      <c r="K23" s="159" t="str">
        <f t="shared" si="2"/>
        <v/>
      </c>
      <c r="L23" s="159" t="str">
        <f t="shared" si="3"/>
        <v/>
      </c>
      <c r="M23" s="159"/>
      <c r="T23" s="5"/>
    </row>
    <row r="24" spans="1:20">
      <c r="A24" s="152"/>
      <c r="B24" s="154" t="str">
        <f t="shared" si="0"/>
        <v/>
      </c>
      <c r="C24" s="155"/>
      <c r="D24" s="169"/>
      <c r="E24" s="157"/>
      <c r="F24" s="153"/>
      <c r="G24" s="168"/>
      <c r="H24" s="167"/>
      <c r="I24" s="167"/>
      <c r="J24" s="167" t="str">
        <f t="shared" si="1"/>
        <v/>
      </c>
      <c r="K24" s="159" t="str">
        <f t="shared" si="2"/>
        <v/>
      </c>
      <c r="L24" s="159" t="str">
        <f t="shared" si="3"/>
        <v/>
      </c>
      <c r="M24" s="159"/>
      <c r="T24" s="5"/>
    </row>
    <row r="25" spans="1:20">
      <c r="B25" s="170" t="str">
        <f t="shared" si="0"/>
        <v/>
      </c>
      <c r="C25" s="171"/>
      <c r="D25" s="169"/>
      <c r="E25" s="157"/>
      <c r="F25" s="153"/>
      <c r="G25" s="168"/>
      <c r="H25" s="167"/>
      <c r="I25" s="167"/>
      <c r="J25" s="167" t="str">
        <f t="shared" si="1"/>
        <v/>
      </c>
      <c r="K25" s="159" t="str">
        <f t="shared" si="2"/>
        <v/>
      </c>
      <c r="L25" s="159" t="str">
        <f t="shared" si="3"/>
        <v/>
      </c>
      <c r="M25" s="159"/>
      <c r="T25" s="5"/>
    </row>
    <row r="26" spans="1:20">
      <c r="B26" s="170" t="str">
        <f t="shared" si="0"/>
        <v/>
      </c>
      <c r="C26" s="171"/>
      <c r="D26" s="169"/>
      <c r="E26" s="157"/>
      <c r="F26" s="153"/>
      <c r="G26" s="168"/>
      <c r="H26" s="167"/>
      <c r="I26" s="167"/>
      <c r="J26" s="167" t="str">
        <f t="shared" si="1"/>
        <v/>
      </c>
      <c r="K26" s="159" t="str">
        <f t="shared" si="2"/>
        <v/>
      </c>
      <c r="L26" s="159" t="str">
        <f t="shared" si="3"/>
        <v/>
      </c>
      <c r="M26" s="159"/>
      <c r="T26" s="5"/>
    </row>
    <row r="27" spans="1:20">
      <c r="B27" s="172" t="str">
        <f t="shared" si="0"/>
        <v/>
      </c>
      <c r="C27" s="173"/>
      <c r="D27" s="169"/>
      <c r="F27" s="168"/>
      <c r="G27" s="167"/>
      <c r="H27" s="167"/>
      <c r="I27" s="167"/>
      <c r="J27" s="159" t="str">
        <f t="shared" si="1"/>
        <v/>
      </c>
      <c r="K27" s="159" t="str">
        <f t="shared" si="2"/>
        <v/>
      </c>
      <c r="L27" s="159" t="str">
        <f t="shared" si="3"/>
        <v/>
      </c>
      <c r="M27" s="170"/>
      <c r="S27" s="5"/>
    </row>
    <row r="28" spans="1:20">
      <c r="B28" s="159" t="str">
        <f t="shared" si="0"/>
        <v/>
      </c>
      <c r="C28" s="173"/>
      <c r="D28" s="169"/>
      <c r="F28" s="168"/>
      <c r="G28" s="167"/>
      <c r="H28" s="167"/>
      <c r="I28" s="167"/>
      <c r="J28" s="159" t="str">
        <f t="shared" si="1"/>
        <v/>
      </c>
      <c r="K28" s="159" t="str">
        <f t="shared" si="2"/>
        <v/>
      </c>
      <c r="L28" s="159" t="str">
        <f t="shared" si="3"/>
        <v/>
      </c>
      <c r="M28" s="170"/>
      <c r="S28" s="5"/>
    </row>
    <row r="29" spans="1:20" ht="16.5" customHeight="1">
      <c r="B29" s="179" t="str">
        <f t="shared" si="0"/>
        <v/>
      </c>
      <c r="C29" s="179"/>
      <c r="D29" s="180"/>
      <c r="E29" s="180"/>
      <c r="F29" s="180"/>
      <c r="G29" s="180"/>
      <c r="H29" s="180"/>
      <c r="I29" s="180"/>
      <c r="J29" s="179"/>
      <c r="K29" s="179"/>
      <c r="L29" s="179"/>
      <c r="M29" s="179"/>
      <c r="N29" s="180"/>
    </row>
    <row r="30" spans="1:20" ht="16.5" customHeight="1">
      <c r="B30" s="179"/>
      <c r="C30" s="179"/>
      <c r="D30" s="180"/>
      <c r="E30" s="180"/>
      <c r="F30" s="180"/>
      <c r="G30" s="180"/>
      <c r="H30" s="180"/>
      <c r="I30" s="180"/>
      <c r="J30" s="179"/>
      <c r="K30" s="179"/>
      <c r="L30" s="179"/>
      <c r="M30" s="179"/>
      <c r="N30" s="180"/>
    </row>
    <row r="31" spans="1:20" ht="16.5" customHeight="1">
      <c r="B31" s="170" t="str">
        <f t="shared" ref="B31:B49" si="4">IF(A31&lt;&gt;"", IF(OR(LOWER(TRIM(C31))="kilograms",LOWER(TRIM(C31))="litres",LOWER(TRIM(C31))="l"), (J31+K31+L31)/1000, J31+K31+L31), "")</f>
        <v/>
      </c>
      <c r="C31" s="170"/>
      <c r="E31" s="181" t="s">
        <v>21</v>
      </c>
      <c r="J31" s="170" t="str">
        <f t="shared" ref="J31:J49" si="5">IF(A31&lt;&gt;"", IF(OR(LOWER(TRIM(I31))="gr",LOWER(TRIM(I31))="g",LOWER(TRIM(I31))="ml"), F31*$B$3/10, IF(OR(LOWER(TRIM(I31))="kg",LOWER(TRIM(I31))="kilogram",LOWER(TRIM(I31))="kilograms",LOWER(TRIM(I31))="litre",LOWER(TRIM(I31))="litres",LOWER(TRIM(I31))="l"), F31*$B$3/10*1000, F31*$B$3/10)), "")</f>
        <v/>
      </c>
      <c r="K31" s="170" t="str">
        <f t="shared" ref="K31:K49" si="6">IF(A31&lt;&gt;"", IF(OR(LOWER(TRIM(I31))="gr",LOWER(TRIM(I31))="g",LOWER(TRIM(I31))="ml"), G31*$C$3/10, IF(OR(LOWER(TRIM(I31))="kg",LOWER(TRIM(I31))="kilogram",LOWER(TRIM(I31))="kilograms",LOWER(TRIM(I31))="litre",LOWER(TRIM(I31))="litres",LOWER(TRIM(I31))="l"), G31*$C$3/10*1000, G31*$C$3/10)), "")</f>
        <v/>
      </c>
      <c r="L31" s="170" t="str">
        <f t="shared" ref="L31:L49" si="7">IF(A31&lt;&gt;"", IF(OR(LOWER(TRIM(I31))="gr",LOWER(TRIM(I31))="g",LOWER(TRIM(I31))="ml"), H31*$D$3/10, IF(OR(LOWER(TRIM(I31))="kg",LOWER(TRIM(I31))="kilogram",LOWER(TRIM(I31))="kilograms",LOWER(TRIM(I31))="litre",LOWER(TRIM(I31))="litres",LOWER(TRIM(I31))="l"), H31*$D$3/10*1000, H31*$D$3/10)), "")</f>
        <v/>
      </c>
      <c r="M31" s="174"/>
      <c r="N31" s="175"/>
      <c r="O31" s="40"/>
    </row>
    <row r="32" spans="1:20">
      <c r="B32" s="170" t="str">
        <f t="shared" si="4"/>
        <v/>
      </c>
      <c r="C32" s="170"/>
      <c r="E32" s="181"/>
      <c r="J32" s="170" t="str">
        <f t="shared" si="5"/>
        <v/>
      </c>
      <c r="K32" s="170" t="str">
        <f t="shared" si="6"/>
        <v/>
      </c>
      <c r="L32" s="170" t="str">
        <f t="shared" si="7"/>
        <v/>
      </c>
      <c r="M32" s="174"/>
      <c r="N32" s="175"/>
      <c r="O32" s="40"/>
    </row>
    <row r="33" spans="1:22">
      <c r="B33" s="170" t="str">
        <f t="shared" si="4"/>
        <v/>
      </c>
      <c r="C33" s="170"/>
      <c r="J33" s="170" t="str">
        <f t="shared" si="5"/>
        <v/>
      </c>
      <c r="K33" s="170" t="str">
        <f t="shared" si="6"/>
        <v/>
      </c>
      <c r="L33" s="170" t="str">
        <f t="shared" si="7"/>
        <v/>
      </c>
      <c r="M33" s="170"/>
    </row>
    <row r="34" spans="1:22">
      <c r="B34" s="170" t="str">
        <f t="shared" si="4"/>
        <v/>
      </c>
      <c r="C34" s="170"/>
      <c r="J34" s="170" t="str">
        <f t="shared" si="5"/>
        <v/>
      </c>
      <c r="K34" s="170" t="str">
        <f t="shared" si="6"/>
        <v/>
      </c>
      <c r="L34" s="170" t="str">
        <f t="shared" si="7"/>
        <v/>
      </c>
      <c r="M34" s="170"/>
    </row>
    <row r="35" spans="1:22">
      <c r="B35" s="170" t="str">
        <f t="shared" si="4"/>
        <v/>
      </c>
      <c r="C35" s="170"/>
      <c r="J35" s="170" t="str">
        <f t="shared" si="5"/>
        <v/>
      </c>
      <c r="K35" s="170" t="str">
        <f t="shared" si="6"/>
        <v/>
      </c>
      <c r="L35" s="170" t="str">
        <f t="shared" si="7"/>
        <v/>
      </c>
      <c r="M35" s="170"/>
    </row>
    <row r="36" spans="1:22" s="3" customFormat="1">
      <c r="A36" s="164"/>
      <c r="B36" s="176" t="str">
        <f t="shared" si="4"/>
        <v/>
      </c>
      <c r="C36" s="176"/>
      <c r="D36" s="177"/>
      <c r="E36" s="177"/>
      <c r="F36" s="164"/>
      <c r="G36" s="164"/>
      <c r="H36" s="164"/>
      <c r="I36" s="164"/>
      <c r="J36" s="170" t="str">
        <f t="shared" si="5"/>
        <v/>
      </c>
      <c r="K36" s="170" t="str">
        <f t="shared" si="6"/>
        <v/>
      </c>
      <c r="L36" s="170" t="str">
        <f t="shared" si="7"/>
        <v/>
      </c>
      <c r="M36" s="170"/>
      <c r="N36" s="153"/>
      <c r="O36" s="1"/>
      <c r="P36" s="1"/>
      <c r="Q36" s="1"/>
      <c r="R36" s="1"/>
      <c r="S36" s="1"/>
      <c r="T36" s="1"/>
      <c r="U36" s="1"/>
      <c r="V36" s="1"/>
    </row>
    <row r="37" spans="1:22">
      <c r="B37" s="170" t="str">
        <f t="shared" si="4"/>
        <v/>
      </c>
      <c r="C37" s="170"/>
      <c r="J37" s="170" t="str">
        <f t="shared" si="5"/>
        <v/>
      </c>
      <c r="K37" s="170" t="str">
        <f t="shared" si="6"/>
        <v/>
      </c>
      <c r="L37" s="170" t="str">
        <f t="shared" si="7"/>
        <v/>
      </c>
      <c r="M37" s="170"/>
    </row>
    <row r="38" spans="1:22">
      <c r="B38" s="170" t="str">
        <f t="shared" si="4"/>
        <v/>
      </c>
      <c r="C38" s="170"/>
      <c r="J38" s="170" t="str">
        <f t="shared" si="5"/>
        <v/>
      </c>
      <c r="K38" s="170" t="str">
        <f t="shared" si="6"/>
        <v/>
      </c>
      <c r="L38" s="170" t="str">
        <f t="shared" si="7"/>
        <v/>
      </c>
      <c r="M38" s="170"/>
    </row>
    <row r="39" spans="1:22">
      <c r="B39" s="170" t="str">
        <f t="shared" si="4"/>
        <v/>
      </c>
      <c r="C39" s="170"/>
      <c r="J39" s="170" t="str">
        <f t="shared" si="5"/>
        <v/>
      </c>
      <c r="K39" s="170" t="str">
        <f t="shared" si="6"/>
        <v/>
      </c>
      <c r="L39" s="170" t="str">
        <f t="shared" si="7"/>
        <v/>
      </c>
      <c r="M39" s="170"/>
    </row>
    <row r="40" spans="1:22">
      <c r="B40" s="170" t="str">
        <f t="shared" si="4"/>
        <v/>
      </c>
      <c r="C40" s="170"/>
      <c r="J40" s="170" t="str">
        <f t="shared" si="5"/>
        <v/>
      </c>
      <c r="K40" s="170" t="str">
        <f t="shared" si="6"/>
        <v/>
      </c>
      <c r="L40" s="170" t="str">
        <f t="shared" si="7"/>
        <v/>
      </c>
      <c r="M40" s="170"/>
    </row>
    <row r="41" spans="1:22">
      <c r="B41" s="170" t="str">
        <f t="shared" si="4"/>
        <v/>
      </c>
      <c r="C41" s="170"/>
      <c r="J41" s="170" t="str">
        <f t="shared" si="5"/>
        <v/>
      </c>
      <c r="K41" s="170" t="str">
        <f t="shared" si="6"/>
        <v/>
      </c>
      <c r="L41" s="170" t="str">
        <f t="shared" si="7"/>
        <v/>
      </c>
      <c r="M41" s="170"/>
    </row>
    <row r="42" spans="1:22">
      <c r="B42" s="170" t="str">
        <f t="shared" si="4"/>
        <v/>
      </c>
      <c r="C42" s="170"/>
      <c r="J42" s="170" t="str">
        <f t="shared" si="5"/>
        <v/>
      </c>
      <c r="K42" s="170" t="str">
        <f t="shared" si="6"/>
        <v/>
      </c>
      <c r="L42" s="170" t="str">
        <f t="shared" si="7"/>
        <v/>
      </c>
      <c r="M42" s="170"/>
    </row>
    <row r="43" spans="1:22">
      <c r="B43" s="170" t="str">
        <f t="shared" si="4"/>
        <v/>
      </c>
      <c r="C43" s="170"/>
      <c r="J43" s="170" t="str">
        <f t="shared" si="5"/>
        <v/>
      </c>
      <c r="K43" s="170" t="str">
        <f t="shared" si="6"/>
        <v/>
      </c>
      <c r="L43" s="170" t="str">
        <f t="shared" si="7"/>
        <v/>
      </c>
      <c r="M43" s="170"/>
    </row>
    <row r="44" spans="1:22">
      <c r="B44" s="170" t="str">
        <f t="shared" si="4"/>
        <v/>
      </c>
      <c r="C44" s="170"/>
      <c r="J44" s="170" t="str">
        <f t="shared" si="5"/>
        <v/>
      </c>
      <c r="K44" s="170" t="str">
        <f t="shared" si="6"/>
        <v/>
      </c>
      <c r="L44" s="170" t="str">
        <f t="shared" si="7"/>
        <v/>
      </c>
      <c r="M44" s="170"/>
    </row>
    <row r="45" spans="1:22">
      <c r="B45" s="170" t="str">
        <f t="shared" si="4"/>
        <v/>
      </c>
      <c r="C45" s="170"/>
      <c r="J45" s="170" t="str">
        <f t="shared" si="5"/>
        <v/>
      </c>
      <c r="K45" s="170" t="str">
        <f t="shared" si="6"/>
        <v/>
      </c>
      <c r="L45" s="170" t="str">
        <f t="shared" si="7"/>
        <v/>
      </c>
      <c r="M45" s="170"/>
    </row>
    <row r="46" spans="1:22">
      <c r="B46" s="170" t="str">
        <f t="shared" si="4"/>
        <v/>
      </c>
      <c r="C46" s="170"/>
      <c r="J46" s="170" t="str">
        <f t="shared" si="5"/>
        <v/>
      </c>
      <c r="K46" s="170" t="str">
        <f t="shared" si="6"/>
        <v/>
      </c>
      <c r="L46" s="170" t="str">
        <f t="shared" si="7"/>
        <v/>
      </c>
      <c r="M46" s="170"/>
    </row>
    <row r="47" spans="1:22">
      <c r="B47" s="170" t="str">
        <f t="shared" si="4"/>
        <v/>
      </c>
      <c r="C47" s="170"/>
      <c r="J47" s="170" t="str">
        <f t="shared" si="5"/>
        <v/>
      </c>
      <c r="K47" s="170" t="str">
        <f t="shared" si="6"/>
        <v/>
      </c>
      <c r="L47" s="170" t="str">
        <f t="shared" si="7"/>
        <v/>
      </c>
      <c r="M47" s="170"/>
    </row>
    <row r="48" spans="1:22">
      <c r="B48" s="170" t="str">
        <f t="shared" si="4"/>
        <v/>
      </c>
      <c r="C48" s="170"/>
      <c r="J48" s="170" t="str">
        <f t="shared" si="5"/>
        <v/>
      </c>
      <c r="K48" s="170" t="str">
        <f t="shared" si="6"/>
        <v/>
      </c>
      <c r="L48" s="170" t="str">
        <f t="shared" si="7"/>
        <v/>
      </c>
      <c r="M48" s="170"/>
    </row>
    <row r="49" spans="2:13">
      <c r="B49" s="170" t="str">
        <f t="shared" si="4"/>
        <v/>
      </c>
      <c r="C49" s="170"/>
      <c r="J49" s="170" t="str">
        <f t="shared" si="5"/>
        <v/>
      </c>
      <c r="K49" s="170" t="str">
        <f t="shared" si="6"/>
        <v/>
      </c>
      <c r="L49" s="170" t="str">
        <f t="shared" si="7"/>
        <v/>
      </c>
      <c r="M49" s="170"/>
    </row>
  </sheetData>
  <sheetProtection sheet="1" formatCells="0" autoFilter="0"/>
  <protectedRanges>
    <protectedRange sqref="B3:D3" name="LunchNumbers_1_1"/>
  </protectedRanges>
  <phoneticPr fontId="44" type="noConversion"/>
  <pageMargins left="0.70866141732283472" right="0.70866141732283472" top="0.74803149606299213" bottom="0.74803149606299213" header="0.31496062992125984" footer="0.31496062992125984"/>
  <pageSetup scale="45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DF4DC5-98D4-45E6-AAE0-D856CD0D8255}">
          <x14:formula1>
            <xm:f>'Portion Size'!$A$2:$A$1048576</xm:f>
          </x14:formula1>
          <xm:sqref>A6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CF549-0A23-47EC-BC44-51A1B8E0F4F4}">
  <sheetPr>
    <tabColor theme="9" tint="-0.249977111117893"/>
  </sheetPr>
  <dimension ref="A1:J218"/>
  <sheetViews>
    <sheetView workbookViewId="0">
      <pane ySplit="1" topLeftCell="A203" activePane="bottomLeft" state="frozen"/>
      <selection pane="bottomLeft" activeCell="A219" sqref="A219"/>
      <selection activeCell="A2" sqref="A2"/>
    </sheetView>
  </sheetViews>
  <sheetFormatPr defaultColWidth="8.85546875" defaultRowHeight="15"/>
  <cols>
    <col min="1" max="1" width="36.7109375" customWidth="1"/>
    <col min="2" max="2" width="36" bestFit="1" customWidth="1"/>
    <col min="3" max="3" width="16" bestFit="1" customWidth="1"/>
    <col min="4" max="4" width="17.85546875" bestFit="1" customWidth="1"/>
    <col min="5" max="6" width="9.140625" bestFit="1" customWidth="1"/>
    <col min="7" max="7" width="8.42578125" bestFit="1" customWidth="1"/>
    <col min="8" max="8" width="18.85546875" bestFit="1" customWidth="1"/>
    <col min="9" max="9" width="13.5703125" customWidth="1"/>
    <col min="13" max="13" width="30.42578125" bestFit="1" customWidth="1"/>
  </cols>
  <sheetData>
    <row r="1" spans="1:10">
      <c r="A1" s="109" t="s">
        <v>22</v>
      </c>
      <c r="B1" s="110" t="s">
        <v>6</v>
      </c>
      <c r="C1" s="110" t="s">
        <v>9</v>
      </c>
      <c r="D1" s="110" t="s">
        <v>10</v>
      </c>
      <c r="E1" s="110" t="s">
        <v>0</v>
      </c>
      <c r="F1" s="110" t="s">
        <v>1</v>
      </c>
      <c r="G1" s="110" t="s">
        <v>2</v>
      </c>
      <c r="H1" s="111" t="s">
        <v>23</v>
      </c>
      <c r="I1" t="s">
        <v>24</v>
      </c>
      <c r="J1" s="112" t="s">
        <v>25</v>
      </c>
    </row>
    <row r="2" spans="1:10">
      <c r="A2" s="113" t="s">
        <v>26</v>
      </c>
      <c r="B2" s="114" t="s">
        <v>27</v>
      </c>
      <c r="C2" s="114">
        <v>23.714285714285715</v>
      </c>
      <c r="D2" s="114" t="s">
        <v>11</v>
      </c>
      <c r="E2" s="114">
        <v>5.7142857142857135</v>
      </c>
      <c r="F2" s="114">
        <v>8</v>
      </c>
      <c r="G2" s="114">
        <v>10</v>
      </c>
      <c r="H2" s="115" t="s">
        <v>11</v>
      </c>
      <c r="I2" t="s">
        <v>28</v>
      </c>
      <c r="J2">
        <v>1000</v>
      </c>
    </row>
    <row r="3" spans="1:10">
      <c r="A3" s="116" t="s">
        <v>26</v>
      </c>
      <c r="B3" s="117" t="s">
        <v>29</v>
      </c>
      <c r="C3" s="117">
        <v>0.44464285714285712</v>
      </c>
      <c r="D3" s="117" t="s">
        <v>12</v>
      </c>
      <c r="E3" s="117">
        <v>107.14285714285714</v>
      </c>
      <c r="F3" s="117">
        <v>150</v>
      </c>
      <c r="G3" s="117">
        <v>187.5</v>
      </c>
      <c r="H3" s="118" t="s">
        <v>30</v>
      </c>
      <c r="I3" t="s">
        <v>28</v>
      </c>
      <c r="J3">
        <v>1000</v>
      </c>
    </row>
    <row r="4" spans="1:10">
      <c r="A4" s="113" t="s">
        <v>26</v>
      </c>
      <c r="B4" s="114" t="s">
        <v>31</v>
      </c>
      <c r="C4" s="114">
        <v>0.44464285714285712</v>
      </c>
      <c r="D4" s="114" t="s">
        <v>12</v>
      </c>
      <c r="E4" s="114">
        <v>107.14285714285714</v>
      </c>
      <c r="F4" s="114">
        <v>150</v>
      </c>
      <c r="G4" s="114">
        <v>187.5</v>
      </c>
      <c r="H4" s="115" t="s">
        <v>30</v>
      </c>
      <c r="I4" t="s">
        <v>28</v>
      </c>
      <c r="J4">
        <v>1000</v>
      </c>
    </row>
    <row r="5" spans="1:10">
      <c r="A5" s="116" t="s">
        <v>26</v>
      </c>
      <c r="B5" s="117" t="s">
        <v>32</v>
      </c>
      <c r="C5" s="117">
        <v>44.464285714285715</v>
      </c>
      <c r="D5" s="117" t="s">
        <v>14</v>
      </c>
      <c r="E5" s="117">
        <v>10.714285714285714</v>
      </c>
      <c r="F5" s="117">
        <v>15</v>
      </c>
      <c r="G5" s="117">
        <v>18.75</v>
      </c>
      <c r="H5" s="118" t="s">
        <v>30</v>
      </c>
      <c r="I5" t="s">
        <v>28</v>
      </c>
      <c r="J5">
        <v>1000</v>
      </c>
    </row>
    <row r="6" spans="1:10">
      <c r="A6" s="113" t="s">
        <v>26</v>
      </c>
      <c r="B6" s="114" t="s">
        <v>33</v>
      </c>
      <c r="C6" s="114">
        <v>38.535714285714285</v>
      </c>
      <c r="D6" s="114" t="s">
        <v>14</v>
      </c>
      <c r="E6" s="114">
        <v>9.2857142857142865</v>
      </c>
      <c r="F6" s="114">
        <v>13</v>
      </c>
      <c r="G6" s="114">
        <v>16.25</v>
      </c>
      <c r="H6" s="115" t="s">
        <v>30</v>
      </c>
      <c r="I6" t="s">
        <v>28</v>
      </c>
      <c r="J6">
        <v>1000</v>
      </c>
    </row>
    <row r="7" spans="1:10">
      <c r="A7" s="116" t="s">
        <v>26</v>
      </c>
      <c r="B7" s="117" t="s">
        <v>34</v>
      </c>
      <c r="C7" s="117">
        <v>1.4821428571428572</v>
      </c>
      <c r="D7" s="117" t="s">
        <v>12</v>
      </c>
      <c r="E7" s="117">
        <v>357.14285714285717</v>
      </c>
      <c r="F7" s="117">
        <v>500</v>
      </c>
      <c r="G7" s="117">
        <v>625</v>
      </c>
      <c r="H7" s="118" t="s">
        <v>30</v>
      </c>
      <c r="I7" t="s">
        <v>28</v>
      </c>
      <c r="J7">
        <v>1000</v>
      </c>
    </row>
    <row r="8" spans="1:10">
      <c r="A8" s="113" t="s">
        <v>26</v>
      </c>
      <c r="B8" s="114" t="s">
        <v>35</v>
      </c>
      <c r="C8" s="114">
        <v>163.03571428571428</v>
      </c>
      <c r="D8" s="114" t="s">
        <v>11</v>
      </c>
      <c r="E8" s="114">
        <v>39.285714285714285</v>
      </c>
      <c r="F8" s="114">
        <v>55</v>
      </c>
      <c r="G8" s="114">
        <v>68.75</v>
      </c>
      <c r="H8" s="115" t="s">
        <v>11</v>
      </c>
      <c r="I8" t="s">
        <v>28</v>
      </c>
      <c r="J8">
        <v>1000</v>
      </c>
    </row>
    <row r="9" spans="1:10">
      <c r="A9" s="116" t="s">
        <v>26</v>
      </c>
      <c r="B9" s="117" t="s">
        <v>36</v>
      </c>
      <c r="C9" s="117">
        <v>35.571428571428569</v>
      </c>
      <c r="D9" s="117" t="s">
        <v>14</v>
      </c>
      <c r="E9" s="117">
        <v>8.5714285714285712</v>
      </c>
      <c r="F9" s="117">
        <v>12</v>
      </c>
      <c r="G9" s="117">
        <v>15</v>
      </c>
      <c r="H9" s="118" t="s">
        <v>30</v>
      </c>
      <c r="I9" t="s">
        <v>28</v>
      </c>
      <c r="J9">
        <v>1000</v>
      </c>
    </row>
    <row r="10" spans="1:10">
      <c r="A10" s="113" t="s">
        <v>26</v>
      </c>
      <c r="B10" s="114" t="s">
        <v>37</v>
      </c>
      <c r="C10" s="114">
        <v>118.57142857142857</v>
      </c>
      <c r="D10" s="114" t="s">
        <v>14</v>
      </c>
      <c r="E10" s="114">
        <v>28.571428571428573</v>
      </c>
      <c r="F10" s="114">
        <v>40</v>
      </c>
      <c r="G10" s="114">
        <v>50</v>
      </c>
      <c r="H10" s="115" t="s">
        <v>30</v>
      </c>
      <c r="I10" t="s">
        <v>28</v>
      </c>
      <c r="J10">
        <v>1000</v>
      </c>
    </row>
    <row r="11" spans="1:10">
      <c r="A11" s="116" t="s">
        <v>26</v>
      </c>
      <c r="B11" s="117" t="s">
        <v>38</v>
      </c>
      <c r="C11" s="117">
        <v>514.66071428571422</v>
      </c>
      <c r="D11" s="117" t="s">
        <v>11</v>
      </c>
      <c r="E11" s="117">
        <v>214.28571428571428</v>
      </c>
      <c r="F11" s="117">
        <v>300</v>
      </c>
      <c r="G11" s="117">
        <v>375</v>
      </c>
      <c r="H11" s="118" t="s">
        <v>11</v>
      </c>
      <c r="I11" t="s">
        <v>28</v>
      </c>
      <c r="J11">
        <v>1000</v>
      </c>
    </row>
    <row r="12" spans="1:10">
      <c r="A12" s="113" t="s">
        <v>26</v>
      </c>
      <c r="B12" s="114" t="s">
        <v>39</v>
      </c>
      <c r="C12" s="114">
        <v>0.7410714285714286</v>
      </c>
      <c r="D12" s="114" t="s">
        <v>12</v>
      </c>
      <c r="E12" s="114">
        <v>178.57142857142858</v>
      </c>
      <c r="F12" s="114">
        <v>250</v>
      </c>
      <c r="G12" s="114">
        <v>312.5</v>
      </c>
      <c r="H12" s="115" t="s">
        <v>30</v>
      </c>
      <c r="I12" t="s">
        <v>28</v>
      </c>
      <c r="J12">
        <v>1000</v>
      </c>
    </row>
    <row r="13" spans="1:10">
      <c r="A13" s="116" t="s">
        <v>26</v>
      </c>
      <c r="B13" s="117" t="s">
        <v>40</v>
      </c>
      <c r="C13" s="117">
        <v>0.88928571428571423</v>
      </c>
      <c r="D13" s="117" t="s">
        <v>12</v>
      </c>
      <c r="E13" s="117">
        <v>214.28571428571428</v>
      </c>
      <c r="F13" s="117">
        <v>300</v>
      </c>
      <c r="G13" s="117">
        <v>375</v>
      </c>
      <c r="H13" s="118" t="s">
        <v>30</v>
      </c>
      <c r="I13" t="s">
        <v>28</v>
      </c>
      <c r="J13">
        <v>1000</v>
      </c>
    </row>
    <row r="14" spans="1:10">
      <c r="A14" s="113" t="s">
        <v>26</v>
      </c>
      <c r="B14" s="114" t="s">
        <v>41</v>
      </c>
      <c r="C14" s="114">
        <v>0.88928571428571423</v>
      </c>
      <c r="D14" s="114" t="s">
        <v>12</v>
      </c>
      <c r="E14" s="114">
        <v>214.28571428571428</v>
      </c>
      <c r="F14" s="114">
        <v>300</v>
      </c>
      <c r="G14" s="114">
        <v>375</v>
      </c>
      <c r="H14" s="115" t="s">
        <v>30</v>
      </c>
      <c r="I14" t="s">
        <v>28</v>
      </c>
      <c r="J14">
        <v>1000</v>
      </c>
    </row>
    <row r="15" spans="1:10">
      <c r="A15" s="116" t="s">
        <v>26</v>
      </c>
      <c r="B15" s="117" t="s">
        <v>42</v>
      </c>
      <c r="C15" s="117">
        <v>30</v>
      </c>
      <c r="D15" s="117" t="s">
        <v>43</v>
      </c>
      <c r="E15" s="117">
        <v>10</v>
      </c>
      <c r="F15" s="117">
        <v>10</v>
      </c>
      <c r="G15" s="117">
        <v>10</v>
      </c>
      <c r="H15" s="118" t="s">
        <v>44</v>
      </c>
      <c r="I15" t="s">
        <v>28</v>
      </c>
      <c r="J15">
        <v>1</v>
      </c>
    </row>
    <row r="16" spans="1:10">
      <c r="A16" s="119" t="s">
        <v>45</v>
      </c>
      <c r="B16" s="120" t="s">
        <v>46</v>
      </c>
      <c r="C16" s="120">
        <v>3.4580000000000002</v>
      </c>
      <c r="D16" s="120" t="s">
        <v>12</v>
      </c>
      <c r="E16" s="120">
        <v>416.5</v>
      </c>
      <c r="F16" s="120">
        <v>500</v>
      </c>
      <c r="G16" s="120">
        <v>625</v>
      </c>
      <c r="H16" s="115" t="s">
        <v>30</v>
      </c>
      <c r="I16" t="s">
        <v>28</v>
      </c>
      <c r="J16">
        <v>1000</v>
      </c>
    </row>
    <row r="17" spans="1:10">
      <c r="A17" s="121" t="s">
        <v>45</v>
      </c>
      <c r="B17" s="122" t="s">
        <v>47</v>
      </c>
      <c r="C17" s="122">
        <v>0.51500000000000001</v>
      </c>
      <c r="D17" s="122" t="s">
        <v>12</v>
      </c>
      <c r="E17" s="122">
        <v>60</v>
      </c>
      <c r="F17" s="122">
        <v>75</v>
      </c>
      <c r="G17" s="122">
        <v>95</v>
      </c>
      <c r="H17" s="118" t="s">
        <v>30</v>
      </c>
      <c r="I17" t="s">
        <v>28</v>
      </c>
      <c r="J17">
        <v>1000</v>
      </c>
    </row>
    <row r="18" spans="1:10">
      <c r="A18" s="119" t="s">
        <v>45</v>
      </c>
      <c r="B18" s="120" t="s">
        <v>48</v>
      </c>
      <c r="C18" s="120">
        <v>0.51500000000000001</v>
      </c>
      <c r="D18" s="120" t="s">
        <v>12</v>
      </c>
      <c r="E18" s="120">
        <v>60</v>
      </c>
      <c r="F18" s="120">
        <v>75</v>
      </c>
      <c r="G18" s="120">
        <v>95</v>
      </c>
      <c r="H18" s="115" t="s">
        <v>30</v>
      </c>
      <c r="I18" t="s">
        <v>28</v>
      </c>
      <c r="J18">
        <v>1000</v>
      </c>
    </row>
    <row r="19" spans="1:10">
      <c r="A19" s="121" t="s">
        <v>45</v>
      </c>
      <c r="B19" s="122" t="s">
        <v>49</v>
      </c>
      <c r="C19" s="122">
        <v>34</v>
      </c>
      <c r="D19" s="122" t="s">
        <v>14</v>
      </c>
      <c r="E19" s="122">
        <v>4</v>
      </c>
      <c r="F19" s="122">
        <v>5</v>
      </c>
      <c r="G19" s="122">
        <v>6</v>
      </c>
      <c r="H19" s="118" t="s">
        <v>30</v>
      </c>
      <c r="I19" t="s">
        <v>28</v>
      </c>
      <c r="J19">
        <v>1000</v>
      </c>
    </row>
    <row r="20" spans="1:10">
      <c r="A20" s="119" t="s">
        <v>45</v>
      </c>
      <c r="B20" s="120" t="s">
        <v>50</v>
      </c>
      <c r="C20" s="120">
        <v>5.1899999999999995</v>
      </c>
      <c r="D20" s="120" t="s">
        <v>15</v>
      </c>
      <c r="E20" s="120">
        <v>625</v>
      </c>
      <c r="F20" s="120">
        <v>750</v>
      </c>
      <c r="G20" s="120">
        <v>940</v>
      </c>
      <c r="H20" s="115" t="s">
        <v>11</v>
      </c>
      <c r="I20" t="s">
        <v>28</v>
      </c>
      <c r="J20">
        <v>1000</v>
      </c>
    </row>
    <row r="21" spans="1:10">
      <c r="A21" s="121" t="s">
        <v>45</v>
      </c>
      <c r="B21" s="122" t="s">
        <v>51</v>
      </c>
      <c r="C21" s="122">
        <v>1.0399</v>
      </c>
      <c r="D21" s="122" t="s">
        <v>12</v>
      </c>
      <c r="E21" s="122">
        <v>124.94999999999999</v>
      </c>
      <c r="F21" s="122">
        <v>150</v>
      </c>
      <c r="G21" s="122">
        <v>190</v>
      </c>
      <c r="H21" s="118" t="s">
        <v>30</v>
      </c>
      <c r="I21" t="s">
        <v>28</v>
      </c>
      <c r="J21">
        <v>1000</v>
      </c>
    </row>
    <row r="22" spans="1:10">
      <c r="A22" s="119" t="s">
        <v>45</v>
      </c>
      <c r="B22" s="120" t="s">
        <v>52</v>
      </c>
      <c r="C22" s="120">
        <v>4.66</v>
      </c>
      <c r="D22" s="120" t="s">
        <v>12</v>
      </c>
      <c r="E22" s="120">
        <v>560</v>
      </c>
      <c r="F22" s="120">
        <v>675</v>
      </c>
      <c r="G22" s="120">
        <v>840</v>
      </c>
      <c r="H22" s="115" t="s">
        <v>30</v>
      </c>
      <c r="I22" t="s">
        <v>28</v>
      </c>
      <c r="J22">
        <v>1000</v>
      </c>
    </row>
    <row r="23" spans="1:10">
      <c r="A23" s="121" t="s">
        <v>45</v>
      </c>
      <c r="B23" s="122" t="s">
        <v>53</v>
      </c>
      <c r="C23" s="122">
        <v>2.42</v>
      </c>
      <c r="D23" s="122" t="s">
        <v>12</v>
      </c>
      <c r="E23" s="122">
        <v>290</v>
      </c>
      <c r="F23" s="122">
        <v>350</v>
      </c>
      <c r="G23" s="122">
        <v>440</v>
      </c>
      <c r="H23" s="118" t="s">
        <v>30</v>
      </c>
      <c r="I23" t="s">
        <v>28</v>
      </c>
      <c r="J23">
        <v>1000</v>
      </c>
    </row>
    <row r="24" spans="1:10">
      <c r="A24" s="119" t="s">
        <v>45</v>
      </c>
      <c r="B24" s="120" t="s">
        <v>54</v>
      </c>
      <c r="C24" s="120">
        <v>0.34500000000000003</v>
      </c>
      <c r="D24" s="120" t="s">
        <v>12</v>
      </c>
      <c r="E24" s="120">
        <v>40</v>
      </c>
      <c r="F24" s="120">
        <v>50</v>
      </c>
      <c r="G24" s="120">
        <v>65</v>
      </c>
      <c r="H24" s="115" t="s">
        <v>30</v>
      </c>
      <c r="I24" t="s">
        <v>28</v>
      </c>
      <c r="J24">
        <v>1000</v>
      </c>
    </row>
    <row r="25" spans="1:10">
      <c r="A25" s="121" t="s">
        <v>55</v>
      </c>
      <c r="B25" s="122" t="s">
        <v>56</v>
      </c>
      <c r="C25" s="122">
        <v>9</v>
      </c>
      <c r="D25" s="122" t="s">
        <v>11</v>
      </c>
      <c r="E25" s="122">
        <v>2</v>
      </c>
      <c r="F25" s="122">
        <v>3</v>
      </c>
      <c r="G25" s="122">
        <v>4</v>
      </c>
      <c r="H25" s="118" t="s">
        <v>11</v>
      </c>
      <c r="I25" t="s">
        <v>57</v>
      </c>
      <c r="J25">
        <v>1000</v>
      </c>
    </row>
    <row r="26" spans="1:10">
      <c r="A26" s="119" t="s">
        <v>55</v>
      </c>
      <c r="B26" s="120" t="s">
        <v>58</v>
      </c>
      <c r="C26" s="120">
        <v>0.14000000000000001</v>
      </c>
      <c r="D26" s="120" t="s">
        <v>12</v>
      </c>
      <c r="E26" s="120">
        <v>35</v>
      </c>
      <c r="F26" s="120">
        <v>45</v>
      </c>
      <c r="G26" s="120">
        <v>60</v>
      </c>
      <c r="H26" s="115" t="s">
        <v>30</v>
      </c>
      <c r="I26" t="s">
        <v>57</v>
      </c>
      <c r="J26">
        <v>1000</v>
      </c>
    </row>
    <row r="27" spans="1:10">
      <c r="A27" s="121" t="s">
        <v>55</v>
      </c>
      <c r="B27" s="122" t="s">
        <v>32</v>
      </c>
      <c r="C27" s="122">
        <v>37</v>
      </c>
      <c r="D27" s="122" t="s">
        <v>14</v>
      </c>
      <c r="E27" s="122">
        <v>9</v>
      </c>
      <c r="F27" s="122">
        <v>12</v>
      </c>
      <c r="G27" s="122">
        <v>16</v>
      </c>
      <c r="H27" s="118" t="s">
        <v>30</v>
      </c>
      <c r="I27" t="s">
        <v>57</v>
      </c>
      <c r="J27">
        <v>1000</v>
      </c>
    </row>
    <row r="28" spans="1:10">
      <c r="A28" s="119" t="s">
        <v>55</v>
      </c>
      <c r="B28" s="120" t="s">
        <v>59</v>
      </c>
      <c r="C28" s="120">
        <v>3.8</v>
      </c>
      <c r="D28" s="120" t="s">
        <v>12</v>
      </c>
      <c r="E28" s="120">
        <v>920</v>
      </c>
      <c r="F28" s="120">
        <v>1240</v>
      </c>
      <c r="G28" s="120">
        <v>1640</v>
      </c>
      <c r="H28" s="115" t="s">
        <v>30</v>
      </c>
      <c r="I28" t="s">
        <v>57</v>
      </c>
      <c r="J28">
        <v>1000</v>
      </c>
    </row>
    <row r="29" spans="1:10">
      <c r="A29" s="116" t="s">
        <v>55</v>
      </c>
      <c r="B29" s="117" t="s">
        <v>36</v>
      </c>
      <c r="C29" s="117">
        <v>6.7356732789994354</v>
      </c>
      <c r="D29" s="117" t="s">
        <v>14</v>
      </c>
      <c r="E29" s="117">
        <v>1.6258521707929674</v>
      </c>
      <c r="F29" s="117">
        <v>2.2065136603618836</v>
      </c>
      <c r="G29" s="117">
        <v>2.9033074478445844</v>
      </c>
      <c r="H29" s="118" t="s">
        <v>30</v>
      </c>
      <c r="I29" t="s">
        <v>57</v>
      </c>
      <c r="J29">
        <v>1000</v>
      </c>
    </row>
    <row r="30" spans="1:10">
      <c r="A30" s="113" t="s">
        <v>55</v>
      </c>
      <c r="B30" s="114" t="s">
        <v>37</v>
      </c>
      <c r="C30" s="114">
        <v>30</v>
      </c>
      <c r="D30" s="114" t="s">
        <v>14</v>
      </c>
      <c r="E30" s="114">
        <v>7</v>
      </c>
      <c r="F30" s="114">
        <v>10</v>
      </c>
      <c r="G30" s="114">
        <v>13</v>
      </c>
      <c r="H30" s="115" t="s">
        <v>30</v>
      </c>
      <c r="I30" t="s">
        <v>57</v>
      </c>
      <c r="J30">
        <v>1000</v>
      </c>
    </row>
    <row r="31" spans="1:10">
      <c r="A31" s="116" t="s">
        <v>55</v>
      </c>
      <c r="B31" s="117" t="s">
        <v>60</v>
      </c>
      <c r="C31" s="117">
        <v>3.3297452457839971</v>
      </c>
      <c r="D31" s="117" t="s">
        <v>14</v>
      </c>
      <c r="E31" s="117">
        <v>0.80373161105130975</v>
      </c>
      <c r="F31" s="117">
        <v>1.0907786149982057</v>
      </c>
      <c r="G31" s="117">
        <v>1.4352350197344816</v>
      </c>
      <c r="H31" s="118" t="s">
        <v>30</v>
      </c>
      <c r="I31" t="s">
        <v>57</v>
      </c>
      <c r="J31">
        <v>1000</v>
      </c>
    </row>
    <row r="32" spans="1:10">
      <c r="A32" s="113" t="s">
        <v>55</v>
      </c>
      <c r="B32" s="114" t="s">
        <v>61</v>
      </c>
      <c r="C32" s="114">
        <v>13.318980983135988</v>
      </c>
      <c r="D32" s="114" t="s">
        <v>14</v>
      </c>
      <c r="E32" s="114">
        <v>3.214926444205239</v>
      </c>
      <c r="F32" s="114">
        <v>4.3631144599928229</v>
      </c>
      <c r="G32" s="114">
        <v>5.7409400789379266</v>
      </c>
      <c r="H32" s="115" t="s">
        <v>30</v>
      </c>
      <c r="I32" t="s">
        <v>57</v>
      </c>
      <c r="J32">
        <v>1000</v>
      </c>
    </row>
    <row r="33" spans="1:10">
      <c r="A33" s="116" t="s">
        <v>55</v>
      </c>
      <c r="B33" s="117" t="s">
        <v>62</v>
      </c>
      <c r="C33" s="117">
        <v>13.318980983135988</v>
      </c>
      <c r="D33" s="117" t="s">
        <v>11</v>
      </c>
      <c r="E33" s="117">
        <v>3.214926444205239</v>
      </c>
      <c r="F33" s="117">
        <v>4.3631144599928229</v>
      </c>
      <c r="G33" s="117">
        <v>5.7409400789379266</v>
      </c>
      <c r="H33" s="118" t="s">
        <v>11</v>
      </c>
      <c r="I33" t="s">
        <v>57</v>
      </c>
      <c r="J33">
        <v>1000</v>
      </c>
    </row>
    <row r="34" spans="1:10">
      <c r="A34" s="119" t="s">
        <v>55</v>
      </c>
      <c r="B34" s="120" t="s">
        <v>63</v>
      </c>
      <c r="C34" s="120">
        <v>1.8</v>
      </c>
      <c r="D34" s="120" t="s">
        <v>12</v>
      </c>
      <c r="E34" s="120">
        <v>450</v>
      </c>
      <c r="F34" s="120">
        <v>600</v>
      </c>
      <c r="G34" s="120">
        <v>750</v>
      </c>
      <c r="H34" s="123" t="s">
        <v>30</v>
      </c>
      <c r="I34" t="s">
        <v>64</v>
      </c>
      <c r="J34">
        <v>1000</v>
      </c>
    </row>
    <row r="35" spans="1:10">
      <c r="A35" s="121" t="s">
        <v>55</v>
      </c>
      <c r="B35" s="122" t="s">
        <v>65</v>
      </c>
      <c r="C35" s="122">
        <v>1.53</v>
      </c>
      <c r="D35" s="122" t="s">
        <v>12</v>
      </c>
      <c r="E35" s="122">
        <v>365</v>
      </c>
      <c r="F35" s="122">
        <v>510</v>
      </c>
      <c r="G35" s="122">
        <v>655</v>
      </c>
      <c r="H35" s="124" t="s">
        <v>30</v>
      </c>
      <c r="I35" t="s">
        <v>64</v>
      </c>
      <c r="J35">
        <v>1000</v>
      </c>
    </row>
    <row r="36" spans="1:10">
      <c r="A36" s="119" t="s">
        <v>55</v>
      </c>
      <c r="B36" s="120" t="s">
        <v>66</v>
      </c>
      <c r="C36" s="120">
        <v>0.27</v>
      </c>
      <c r="D36" s="120" t="s">
        <v>12</v>
      </c>
      <c r="E36" s="120">
        <v>90</v>
      </c>
      <c r="F36" s="120">
        <v>90</v>
      </c>
      <c r="G36" s="120">
        <v>90</v>
      </c>
      <c r="H36" s="123" t="s">
        <v>30</v>
      </c>
      <c r="I36" t="s">
        <v>64</v>
      </c>
      <c r="J36">
        <v>1000</v>
      </c>
    </row>
    <row r="37" spans="1:10">
      <c r="A37" s="121" t="s">
        <v>67</v>
      </c>
      <c r="B37" s="122" t="s">
        <v>68</v>
      </c>
      <c r="C37" s="122">
        <v>1</v>
      </c>
      <c r="D37" s="122" t="s">
        <v>69</v>
      </c>
      <c r="E37" s="122">
        <v>0.2</v>
      </c>
      <c r="F37" s="122">
        <v>0.4</v>
      </c>
      <c r="G37" s="122">
        <v>0.4</v>
      </c>
      <c r="H37" s="124" t="s">
        <v>43</v>
      </c>
      <c r="I37" t="s">
        <v>28</v>
      </c>
      <c r="J37">
        <v>1</v>
      </c>
    </row>
    <row r="38" spans="1:10">
      <c r="A38" s="119" t="s">
        <v>67</v>
      </c>
      <c r="B38" s="120" t="s">
        <v>70</v>
      </c>
      <c r="C38" s="120">
        <v>25</v>
      </c>
      <c r="D38" s="120" t="s">
        <v>71</v>
      </c>
      <c r="E38" s="120">
        <v>5</v>
      </c>
      <c r="F38" s="120">
        <v>10</v>
      </c>
      <c r="G38" s="120">
        <v>10</v>
      </c>
      <c r="H38" s="123" t="s">
        <v>72</v>
      </c>
      <c r="I38" t="s">
        <v>28</v>
      </c>
      <c r="J38">
        <v>1</v>
      </c>
    </row>
    <row r="39" spans="1:10">
      <c r="A39" s="121" t="s">
        <v>67</v>
      </c>
      <c r="B39" s="122" t="s">
        <v>73</v>
      </c>
      <c r="C39" s="122">
        <v>0.25</v>
      </c>
      <c r="D39" s="122" t="s">
        <v>12</v>
      </c>
      <c r="E39" s="122">
        <v>50</v>
      </c>
      <c r="F39" s="122">
        <v>100</v>
      </c>
      <c r="G39" s="122">
        <v>100</v>
      </c>
      <c r="H39" s="124" t="s">
        <v>30</v>
      </c>
      <c r="I39" t="s">
        <v>28</v>
      </c>
      <c r="J39">
        <v>1000</v>
      </c>
    </row>
    <row r="40" spans="1:10">
      <c r="A40" s="119" t="s">
        <v>67</v>
      </c>
      <c r="B40" s="120" t="s">
        <v>74</v>
      </c>
      <c r="C40" s="120">
        <v>0.5</v>
      </c>
      <c r="D40" s="120" t="s">
        <v>12</v>
      </c>
      <c r="E40" s="120">
        <v>100</v>
      </c>
      <c r="F40" s="120">
        <v>200</v>
      </c>
      <c r="G40" s="120">
        <v>200</v>
      </c>
      <c r="H40" s="123" t="s">
        <v>30</v>
      </c>
      <c r="I40" t="s">
        <v>28</v>
      </c>
      <c r="J40">
        <v>1000</v>
      </c>
    </row>
    <row r="41" spans="1:10">
      <c r="A41" s="121" t="s">
        <v>67</v>
      </c>
      <c r="B41" s="122" t="s">
        <v>75</v>
      </c>
      <c r="C41" s="122">
        <v>0.5</v>
      </c>
      <c r="D41" s="122" t="s">
        <v>12</v>
      </c>
      <c r="E41" s="122">
        <v>100</v>
      </c>
      <c r="F41" s="122">
        <v>200</v>
      </c>
      <c r="G41" s="122">
        <v>200</v>
      </c>
      <c r="H41" s="124" t="s">
        <v>30</v>
      </c>
      <c r="I41" t="s">
        <v>28</v>
      </c>
      <c r="J41">
        <v>1000</v>
      </c>
    </row>
    <row r="42" spans="1:10">
      <c r="A42" s="119" t="s">
        <v>67</v>
      </c>
      <c r="B42" s="120" t="s">
        <v>76</v>
      </c>
      <c r="C42" s="120">
        <v>1.25</v>
      </c>
      <c r="D42" s="120" t="s">
        <v>12</v>
      </c>
      <c r="E42" s="120">
        <v>250</v>
      </c>
      <c r="F42" s="120">
        <v>500</v>
      </c>
      <c r="G42" s="120">
        <v>500</v>
      </c>
      <c r="H42" s="123" t="s">
        <v>30</v>
      </c>
      <c r="I42" t="s">
        <v>28</v>
      </c>
      <c r="J42">
        <v>1000</v>
      </c>
    </row>
    <row r="43" spans="1:10">
      <c r="A43" s="121" t="s">
        <v>67</v>
      </c>
      <c r="B43" s="122" t="s">
        <v>66</v>
      </c>
      <c r="C43" s="122">
        <v>0.5</v>
      </c>
      <c r="D43" s="122" t="s">
        <v>12</v>
      </c>
      <c r="E43" s="122">
        <v>100</v>
      </c>
      <c r="F43" s="122">
        <v>200</v>
      </c>
      <c r="G43" s="122">
        <v>200</v>
      </c>
      <c r="H43" s="124" t="s">
        <v>30</v>
      </c>
      <c r="I43" t="s">
        <v>28</v>
      </c>
      <c r="J43">
        <v>1000</v>
      </c>
    </row>
    <row r="44" spans="1:10">
      <c r="A44" s="119" t="s">
        <v>67</v>
      </c>
      <c r="B44" s="120" t="s">
        <v>77</v>
      </c>
      <c r="C44" s="120">
        <v>30</v>
      </c>
      <c r="D44" s="120" t="s">
        <v>78</v>
      </c>
      <c r="E44" s="120">
        <v>250</v>
      </c>
      <c r="F44" s="120">
        <v>250</v>
      </c>
      <c r="G44" s="120">
        <v>250</v>
      </c>
      <c r="H44" s="123" t="s">
        <v>30</v>
      </c>
      <c r="I44" t="s">
        <v>79</v>
      </c>
      <c r="J44">
        <v>1000</v>
      </c>
    </row>
    <row r="45" spans="1:10">
      <c r="A45" s="121" t="s">
        <v>67</v>
      </c>
      <c r="B45" s="122" t="s">
        <v>80</v>
      </c>
      <c r="C45" s="122">
        <v>200</v>
      </c>
      <c r="D45" s="122" t="s">
        <v>14</v>
      </c>
      <c r="E45" s="122">
        <v>800</v>
      </c>
      <c r="F45" s="122">
        <v>800</v>
      </c>
      <c r="G45" s="122">
        <v>800</v>
      </c>
      <c r="H45" s="124" t="s">
        <v>30</v>
      </c>
      <c r="I45" t="s">
        <v>79</v>
      </c>
      <c r="J45">
        <v>1000</v>
      </c>
    </row>
    <row r="46" spans="1:10">
      <c r="A46" s="119" t="s">
        <v>81</v>
      </c>
      <c r="B46" s="120" t="s">
        <v>82</v>
      </c>
      <c r="C46" s="120">
        <v>65</v>
      </c>
      <c r="D46" s="120" t="s">
        <v>14</v>
      </c>
      <c r="E46" s="120">
        <v>18</v>
      </c>
      <c r="F46" s="120">
        <v>22</v>
      </c>
      <c r="G46" s="120">
        <v>25</v>
      </c>
      <c r="H46" s="123" t="s">
        <v>30</v>
      </c>
      <c r="I46" t="s">
        <v>28</v>
      </c>
      <c r="J46">
        <v>1000</v>
      </c>
    </row>
    <row r="47" spans="1:10">
      <c r="A47" s="121" t="s">
        <v>81</v>
      </c>
      <c r="B47" s="122" t="s">
        <v>83</v>
      </c>
      <c r="C47" s="122">
        <v>28</v>
      </c>
      <c r="D47" s="122" t="s">
        <v>14</v>
      </c>
      <c r="E47" s="122">
        <v>8</v>
      </c>
      <c r="F47" s="122">
        <v>9</v>
      </c>
      <c r="G47" s="122">
        <v>11</v>
      </c>
      <c r="H47" s="124" t="s">
        <v>30</v>
      </c>
      <c r="I47" t="s">
        <v>28</v>
      </c>
      <c r="J47">
        <v>1000</v>
      </c>
    </row>
    <row r="48" spans="1:10">
      <c r="A48" s="119" t="s">
        <v>81</v>
      </c>
      <c r="B48" s="120" t="s">
        <v>84</v>
      </c>
      <c r="C48" s="120">
        <v>28</v>
      </c>
      <c r="D48" s="120" t="s">
        <v>14</v>
      </c>
      <c r="E48" s="120">
        <v>8</v>
      </c>
      <c r="F48" s="120">
        <v>9</v>
      </c>
      <c r="G48" s="120">
        <v>11</v>
      </c>
      <c r="H48" s="123" t="s">
        <v>30</v>
      </c>
      <c r="I48" t="s">
        <v>28</v>
      </c>
      <c r="J48">
        <v>1000</v>
      </c>
    </row>
    <row r="49" spans="1:10">
      <c r="A49" s="121" t="s">
        <v>81</v>
      </c>
      <c r="B49" s="122" t="s">
        <v>27</v>
      </c>
      <c r="C49" s="122">
        <v>75</v>
      </c>
      <c r="D49" s="122" t="s">
        <v>11</v>
      </c>
      <c r="E49" s="122">
        <v>20</v>
      </c>
      <c r="F49" s="122">
        <v>25</v>
      </c>
      <c r="G49" s="122">
        <v>30</v>
      </c>
      <c r="H49" s="124" t="s">
        <v>11</v>
      </c>
      <c r="I49" t="s">
        <v>28</v>
      </c>
      <c r="J49">
        <v>1000</v>
      </c>
    </row>
    <row r="50" spans="1:10">
      <c r="A50" s="119" t="s">
        <v>81</v>
      </c>
      <c r="B50" s="120" t="s">
        <v>85</v>
      </c>
      <c r="C50" s="120">
        <v>2.95</v>
      </c>
      <c r="D50" s="120" t="s">
        <v>12</v>
      </c>
      <c r="E50" s="120">
        <v>800</v>
      </c>
      <c r="F50" s="120">
        <v>1000</v>
      </c>
      <c r="G50" s="120">
        <v>1150</v>
      </c>
      <c r="H50" s="123" t="s">
        <v>30</v>
      </c>
      <c r="I50" t="s">
        <v>28</v>
      </c>
      <c r="J50">
        <v>1000</v>
      </c>
    </row>
    <row r="51" spans="1:10">
      <c r="A51" s="121" t="s">
        <v>81</v>
      </c>
      <c r="B51" s="122" t="s">
        <v>86</v>
      </c>
      <c r="C51" s="122">
        <v>1.47</v>
      </c>
      <c r="D51" s="122" t="s">
        <v>12</v>
      </c>
      <c r="E51" s="122">
        <v>400</v>
      </c>
      <c r="F51" s="122">
        <v>500</v>
      </c>
      <c r="G51" s="122">
        <v>570</v>
      </c>
      <c r="H51" s="124" t="s">
        <v>30</v>
      </c>
      <c r="I51" t="s">
        <v>28</v>
      </c>
      <c r="J51">
        <v>1000</v>
      </c>
    </row>
    <row r="52" spans="1:10">
      <c r="A52" s="119" t="s">
        <v>81</v>
      </c>
      <c r="B52" s="120" t="s">
        <v>87</v>
      </c>
      <c r="C52" s="120">
        <v>0.37</v>
      </c>
      <c r="D52" s="120" t="s">
        <v>12</v>
      </c>
      <c r="E52" s="120">
        <v>100</v>
      </c>
      <c r="F52" s="120">
        <v>125</v>
      </c>
      <c r="G52" s="120">
        <v>145</v>
      </c>
      <c r="H52" s="123" t="s">
        <v>30</v>
      </c>
      <c r="I52" t="s">
        <v>28</v>
      </c>
      <c r="J52">
        <v>1000</v>
      </c>
    </row>
    <row r="53" spans="1:10">
      <c r="A53" s="121" t="s">
        <v>81</v>
      </c>
      <c r="B53" s="122" t="s">
        <v>88</v>
      </c>
      <c r="C53" s="122">
        <v>2.0300000000000002</v>
      </c>
      <c r="D53" s="122" t="s">
        <v>89</v>
      </c>
      <c r="E53" s="122">
        <v>0.55000000000000004</v>
      </c>
      <c r="F53" s="122">
        <v>0.69</v>
      </c>
      <c r="G53" s="122">
        <v>0.79</v>
      </c>
      <c r="H53" s="124" t="s">
        <v>43</v>
      </c>
      <c r="I53" t="s">
        <v>28</v>
      </c>
      <c r="J53">
        <v>1</v>
      </c>
    </row>
    <row r="54" spans="1:10">
      <c r="A54" s="119" t="s">
        <v>81</v>
      </c>
      <c r="B54" s="120" t="s">
        <v>90</v>
      </c>
      <c r="C54" s="120">
        <v>0.37</v>
      </c>
      <c r="D54" s="120" t="s">
        <v>12</v>
      </c>
      <c r="E54" s="120">
        <v>100</v>
      </c>
      <c r="F54" s="120">
        <v>125</v>
      </c>
      <c r="G54" s="120">
        <v>145</v>
      </c>
      <c r="H54" s="123" t="s">
        <v>30</v>
      </c>
      <c r="I54" t="s">
        <v>28</v>
      </c>
      <c r="J54">
        <v>1000</v>
      </c>
    </row>
    <row r="55" spans="1:10">
      <c r="A55" s="121" t="s">
        <v>81</v>
      </c>
      <c r="B55" s="122" t="s">
        <v>74</v>
      </c>
      <c r="C55" s="122">
        <v>0.37</v>
      </c>
      <c r="D55" s="122" t="s">
        <v>12</v>
      </c>
      <c r="E55" s="122">
        <v>100</v>
      </c>
      <c r="F55" s="122">
        <v>125</v>
      </c>
      <c r="G55" s="122">
        <v>145</v>
      </c>
      <c r="H55" s="124" t="s">
        <v>30</v>
      </c>
      <c r="I55" t="s">
        <v>28</v>
      </c>
      <c r="J55">
        <v>1000</v>
      </c>
    </row>
    <row r="56" spans="1:10">
      <c r="A56" s="119" t="s">
        <v>81</v>
      </c>
      <c r="B56" s="120" t="s">
        <v>91</v>
      </c>
      <c r="C56" s="120">
        <v>0.37</v>
      </c>
      <c r="D56" s="120" t="s">
        <v>12</v>
      </c>
      <c r="E56" s="120">
        <v>100</v>
      </c>
      <c r="F56" s="120">
        <v>125</v>
      </c>
      <c r="G56" s="120">
        <v>145</v>
      </c>
      <c r="H56" s="123" t="s">
        <v>30</v>
      </c>
      <c r="I56" t="s">
        <v>28</v>
      </c>
      <c r="J56">
        <v>1000</v>
      </c>
    </row>
    <row r="57" spans="1:10">
      <c r="A57" s="121" t="s">
        <v>81</v>
      </c>
      <c r="B57" s="122" t="s">
        <v>92</v>
      </c>
      <c r="C57" s="122">
        <v>0.37</v>
      </c>
      <c r="D57" s="122" t="s">
        <v>12</v>
      </c>
      <c r="E57" s="122">
        <v>100</v>
      </c>
      <c r="F57" s="122">
        <v>125</v>
      </c>
      <c r="G57" s="122">
        <v>145</v>
      </c>
      <c r="H57" s="124" t="s">
        <v>30</v>
      </c>
      <c r="I57" t="s">
        <v>28</v>
      </c>
      <c r="J57">
        <v>1000</v>
      </c>
    </row>
    <row r="58" spans="1:10">
      <c r="A58" s="119" t="s">
        <v>93</v>
      </c>
      <c r="B58" s="120" t="s">
        <v>42</v>
      </c>
      <c r="C58" s="120">
        <v>60</v>
      </c>
      <c r="D58" s="120" t="s">
        <v>94</v>
      </c>
      <c r="E58" s="120">
        <v>10</v>
      </c>
      <c r="F58" s="120">
        <v>20</v>
      </c>
      <c r="G58" s="120">
        <v>30</v>
      </c>
      <c r="H58" s="123" t="s">
        <v>95</v>
      </c>
      <c r="I58" t="s">
        <v>28</v>
      </c>
      <c r="J58">
        <v>1</v>
      </c>
    </row>
    <row r="59" spans="1:10">
      <c r="A59" s="121" t="s">
        <v>93</v>
      </c>
      <c r="B59" s="122" t="s">
        <v>96</v>
      </c>
      <c r="C59" s="122">
        <v>0.15000000000000002</v>
      </c>
      <c r="D59" s="122" t="s">
        <v>12</v>
      </c>
      <c r="E59" s="122">
        <v>25</v>
      </c>
      <c r="F59" s="122">
        <v>50</v>
      </c>
      <c r="G59" s="122">
        <v>75</v>
      </c>
      <c r="H59" s="124" t="s">
        <v>30</v>
      </c>
      <c r="I59" t="s">
        <v>28</v>
      </c>
      <c r="J59">
        <v>1000</v>
      </c>
    </row>
    <row r="60" spans="1:10">
      <c r="A60" s="119" t="s">
        <v>93</v>
      </c>
      <c r="B60" s="120" t="s">
        <v>73</v>
      </c>
      <c r="C60" s="120">
        <v>0.15000000000000002</v>
      </c>
      <c r="D60" s="120" t="s">
        <v>12</v>
      </c>
      <c r="E60" s="120">
        <v>25</v>
      </c>
      <c r="F60" s="120">
        <v>50</v>
      </c>
      <c r="G60" s="120">
        <v>75</v>
      </c>
      <c r="H60" s="123" t="s">
        <v>30</v>
      </c>
      <c r="I60" t="s">
        <v>28</v>
      </c>
      <c r="J60">
        <v>1000</v>
      </c>
    </row>
    <row r="61" spans="1:10">
      <c r="A61" s="121" t="s">
        <v>93</v>
      </c>
      <c r="B61" s="122" t="s">
        <v>40</v>
      </c>
      <c r="C61" s="122">
        <v>1.5</v>
      </c>
      <c r="D61" s="122" t="s">
        <v>12</v>
      </c>
      <c r="E61" s="122">
        <v>250</v>
      </c>
      <c r="F61" s="122">
        <v>500</v>
      </c>
      <c r="G61" s="122">
        <v>750</v>
      </c>
      <c r="H61" s="124" t="s">
        <v>30</v>
      </c>
      <c r="I61" t="s">
        <v>28</v>
      </c>
      <c r="J61">
        <v>1000</v>
      </c>
    </row>
    <row r="62" spans="1:10">
      <c r="A62" s="119" t="s">
        <v>93</v>
      </c>
      <c r="B62" s="120" t="s">
        <v>74</v>
      </c>
      <c r="C62" s="120">
        <v>0.75</v>
      </c>
      <c r="D62" s="120" t="s">
        <v>12</v>
      </c>
      <c r="E62" s="120">
        <v>125</v>
      </c>
      <c r="F62" s="120">
        <v>250</v>
      </c>
      <c r="G62" s="120">
        <v>375</v>
      </c>
      <c r="H62" s="123" t="s">
        <v>30</v>
      </c>
      <c r="I62" t="s">
        <v>28</v>
      </c>
      <c r="J62">
        <v>1000</v>
      </c>
    </row>
    <row r="63" spans="1:10">
      <c r="A63" s="121" t="s">
        <v>93</v>
      </c>
      <c r="B63" s="122" t="s">
        <v>97</v>
      </c>
      <c r="C63" s="122">
        <v>0.60000000000000009</v>
      </c>
      <c r="D63" s="122" t="s">
        <v>12</v>
      </c>
      <c r="E63" s="122">
        <v>100</v>
      </c>
      <c r="F63" s="122">
        <v>200</v>
      </c>
      <c r="G63" s="122">
        <v>300</v>
      </c>
      <c r="H63" s="124" t="s">
        <v>30</v>
      </c>
      <c r="I63" t="s">
        <v>28</v>
      </c>
      <c r="J63">
        <v>1000</v>
      </c>
    </row>
    <row r="64" spans="1:10">
      <c r="A64" s="119" t="s">
        <v>93</v>
      </c>
      <c r="B64" s="120" t="s">
        <v>98</v>
      </c>
      <c r="C64" s="120">
        <v>0.5</v>
      </c>
      <c r="D64" s="120" t="s">
        <v>12</v>
      </c>
      <c r="E64" s="120">
        <v>250</v>
      </c>
      <c r="F64" s="120">
        <v>250</v>
      </c>
      <c r="G64" s="120">
        <v>250</v>
      </c>
      <c r="H64" s="123" t="s">
        <v>30</v>
      </c>
      <c r="I64" t="s">
        <v>79</v>
      </c>
      <c r="J64">
        <v>1000</v>
      </c>
    </row>
    <row r="65" spans="1:10">
      <c r="A65" s="121" t="s">
        <v>93</v>
      </c>
      <c r="B65" s="122" t="s">
        <v>99</v>
      </c>
      <c r="C65" s="122">
        <v>2.4000000000000004</v>
      </c>
      <c r="D65" s="122" t="s">
        <v>12</v>
      </c>
      <c r="E65" s="122">
        <v>800</v>
      </c>
      <c r="F65" s="122">
        <v>800</v>
      </c>
      <c r="G65" s="122">
        <v>800</v>
      </c>
      <c r="H65" s="124" t="s">
        <v>30</v>
      </c>
      <c r="I65" t="s">
        <v>79</v>
      </c>
      <c r="J65">
        <v>1000</v>
      </c>
    </row>
    <row r="66" spans="1:10">
      <c r="A66" s="119" t="s">
        <v>100</v>
      </c>
      <c r="B66" s="120" t="s">
        <v>101</v>
      </c>
      <c r="C66" s="120">
        <v>2.125</v>
      </c>
      <c r="D66" s="120" t="s">
        <v>12</v>
      </c>
      <c r="E66" s="120">
        <v>425</v>
      </c>
      <c r="F66" s="120">
        <v>850</v>
      </c>
      <c r="G66" s="120">
        <v>850</v>
      </c>
      <c r="H66" s="123" t="s">
        <v>30</v>
      </c>
      <c r="I66" t="s">
        <v>28</v>
      </c>
      <c r="J66">
        <v>1000</v>
      </c>
    </row>
    <row r="67" spans="1:10">
      <c r="A67" s="121" t="s">
        <v>100</v>
      </c>
      <c r="B67" s="122" t="s">
        <v>102</v>
      </c>
      <c r="C67" s="122">
        <v>0.25</v>
      </c>
      <c r="D67" s="122" t="s">
        <v>12</v>
      </c>
      <c r="E67" s="122">
        <v>50</v>
      </c>
      <c r="F67" s="122">
        <v>100</v>
      </c>
      <c r="G67" s="122">
        <v>100</v>
      </c>
      <c r="H67" s="124" t="s">
        <v>30</v>
      </c>
      <c r="I67" t="s">
        <v>28</v>
      </c>
      <c r="J67">
        <v>1000</v>
      </c>
    </row>
    <row r="68" spans="1:10">
      <c r="A68" s="119" t="s">
        <v>100</v>
      </c>
      <c r="B68" s="120" t="s">
        <v>103</v>
      </c>
      <c r="C68" s="120">
        <v>25</v>
      </c>
      <c r="D68" s="120" t="s">
        <v>104</v>
      </c>
      <c r="E68" s="120">
        <v>5</v>
      </c>
      <c r="F68" s="120">
        <v>10</v>
      </c>
      <c r="G68" s="120">
        <v>10</v>
      </c>
      <c r="H68" s="123" t="s">
        <v>72</v>
      </c>
      <c r="I68" t="s">
        <v>28</v>
      </c>
      <c r="J68">
        <v>1</v>
      </c>
    </row>
    <row r="69" spans="1:10">
      <c r="A69" s="121" t="s">
        <v>100</v>
      </c>
      <c r="B69" s="122" t="s">
        <v>105</v>
      </c>
      <c r="C69" s="122">
        <v>0.25</v>
      </c>
      <c r="D69" s="122" t="s">
        <v>12</v>
      </c>
      <c r="E69" s="122">
        <v>50</v>
      </c>
      <c r="F69" s="122">
        <v>100</v>
      </c>
      <c r="G69" s="122">
        <v>100</v>
      </c>
      <c r="H69" s="124" t="s">
        <v>30</v>
      </c>
      <c r="I69" t="s">
        <v>28</v>
      </c>
      <c r="J69">
        <v>1000</v>
      </c>
    </row>
    <row r="70" spans="1:10">
      <c r="A70" s="119" t="s">
        <v>100</v>
      </c>
      <c r="B70" s="120" t="s">
        <v>90</v>
      </c>
      <c r="C70" s="120">
        <v>0.375</v>
      </c>
      <c r="D70" s="120" t="s">
        <v>12</v>
      </c>
      <c r="E70" s="120">
        <v>75</v>
      </c>
      <c r="F70" s="120">
        <v>150</v>
      </c>
      <c r="G70" s="120">
        <v>150</v>
      </c>
      <c r="H70" s="123" t="s">
        <v>30</v>
      </c>
      <c r="I70" t="s">
        <v>28</v>
      </c>
      <c r="J70">
        <v>1000</v>
      </c>
    </row>
    <row r="71" spans="1:10">
      <c r="A71" s="121" t="s">
        <v>100</v>
      </c>
      <c r="B71" s="122" t="s">
        <v>74</v>
      </c>
      <c r="C71" s="122">
        <v>0.625</v>
      </c>
      <c r="D71" s="122" t="s">
        <v>12</v>
      </c>
      <c r="E71" s="122">
        <v>125</v>
      </c>
      <c r="F71" s="122">
        <v>250</v>
      </c>
      <c r="G71" s="122">
        <v>250</v>
      </c>
      <c r="H71" s="124" t="s">
        <v>30</v>
      </c>
      <c r="I71" t="s">
        <v>28</v>
      </c>
      <c r="J71">
        <v>1000</v>
      </c>
    </row>
    <row r="72" spans="1:10">
      <c r="A72" s="119" t="s">
        <v>100</v>
      </c>
      <c r="B72" s="120" t="s">
        <v>66</v>
      </c>
      <c r="C72" s="120">
        <v>0.5</v>
      </c>
      <c r="D72" s="120" t="s">
        <v>12</v>
      </c>
      <c r="E72" s="120">
        <v>100</v>
      </c>
      <c r="F72" s="120">
        <v>200</v>
      </c>
      <c r="G72" s="120">
        <v>200</v>
      </c>
      <c r="H72" s="123" t="s">
        <v>30</v>
      </c>
      <c r="I72" t="s">
        <v>28</v>
      </c>
      <c r="J72">
        <v>1000</v>
      </c>
    </row>
    <row r="73" spans="1:10">
      <c r="A73" s="121" t="s">
        <v>100</v>
      </c>
      <c r="B73" s="122" t="s">
        <v>106</v>
      </c>
      <c r="C73" s="122">
        <v>30</v>
      </c>
      <c r="D73" s="122" t="s">
        <v>107</v>
      </c>
      <c r="E73" s="122">
        <v>10</v>
      </c>
      <c r="F73" s="122">
        <v>10</v>
      </c>
      <c r="G73" s="122">
        <v>10</v>
      </c>
      <c r="H73" s="124" t="s">
        <v>43</v>
      </c>
      <c r="I73" t="s">
        <v>79</v>
      </c>
      <c r="J73">
        <v>1</v>
      </c>
    </row>
    <row r="74" spans="1:10">
      <c r="A74" s="119" t="s">
        <v>108</v>
      </c>
      <c r="B74" s="120" t="s">
        <v>109</v>
      </c>
      <c r="C74" s="120">
        <v>120</v>
      </c>
      <c r="D74" s="120" t="s">
        <v>11</v>
      </c>
      <c r="E74" s="120">
        <v>6</v>
      </c>
      <c r="F74" s="120">
        <v>8</v>
      </c>
      <c r="G74" s="120">
        <v>10</v>
      </c>
      <c r="H74" s="123" t="s">
        <v>11</v>
      </c>
      <c r="I74" t="s">
        <v>110</v>
      </c>
      <c r="J74">
        <v>1000</v>
      </c>
    </row>
    <row r="75" spans="1:10">
      <c r="A75" s="121" t="s">
        <v>108</v>
      </c>
      <c r="B75" s="122" t="s">
        <v>111</v>
      </c>
      <c r="C75" s="122">
        <v>5.625</v>
      </c>
      <c r="D75" s="122" t="s">
        <v>12</v>
      </c>
      <c r="E75" s="122">
        <v>300</v>
      </c>
      <c r="F75" s="122">
        <v>375</v>
      </c>
      <c r="G75" s="122">
        <v>450</v>
      </c>
      <c r="H75" s="124" t="s">
        <v>30</v>
      </c>
      <c r="I75" t="s">
        <v>110</v>
      </c>
      <c r="J75">
        <v>1000</v>
      </c>
    </row>
    <row r="76" spans="1:10">
      <c r="A76" s="119" t="s">
        <v>108</v>
      </c>
      <c r="B76" s="120" t="s">
        <v>29</v>
      </c>
      <c r="C76" s="120">
        <v>1.5</v>
      </c>
      <c r="D76" s="120" t="s">
        <v>12</v>
      </c>
      <c r="E76" s="120">
        <v>80</v>
      </c>
      <c r="F76" s="120">
        <v>100</v>
      </c>
      <c r="G76" s="120">
        <v>120</v>
      </c>
      <c r="H76" s="123" t="s">
        <v>30</v>
      </c>
      <c r="I76" t="s">
        <v>110</v>
      </c>
      <c r="J76">
        <v>1000</v>
      </c>
    </row>
    <row r="77" spans="1:10">
      <c r="A77" s="121" t="s">
        <v>108</v>
      </c>
      <c r="B77" s="122" t="s">
        <v>112</v>
      </c>
      <c r="C77" s="122">
        <v>1.25</v>
      </c>
      <c r="D77" s="122" t="s">
        <v>12</v>
      </c>
      <c r="E77" s="122">
        <v>65</v>
      </c>
      <c r="F77" s="122">
        <v>85</v>
      </c>
      <c r="G77" s="122">
        <v>100</v>
      </c>
      <c r="H77" s="124" t="s">
        <v>30</v>
      </c>
      <c r="I77" t="s">
        <v>110</v>
      </c>
      <c r="J77">
        <v>1000</v>
      </c>
    </row>
    <row r="78" spans="1:10">
      <c r="A78" s="119" t="s">
        <v>108</v>
      </c>
      <c r="B78" s="120" t="s">
        <v>90</v>
      </c>
      <c r="C78" s="120">
        <v>1.875</v>
      </c>
      <c r="D78" s="120" t="s">
        <v>12</v>
      </c>
      <c r="E78" s="120">
        <v>100</v>
      </c>
      <c r="F78" s="120">
        <v>125</v>
      </c>
      <c r="G78" s="120">
        <v>150</v>
      </c>
      <c r="H78" s="123" t="s">
        <v>30</v>
      </c>
      <c r="I78" t="s">
        <v>110</v>
      </c>
      <c r="J78">
        <v>1000</v>
      </c>
    </row>
    <row r="79" spans="1:10">
      <c r="A79" s="121" t="s">
        <v>108</v>
      </c>
      <c r="B79" s="122" t="s">
        <v>113</v>
      </c>
      <c r="C79" s="122">
        <v>62.25</v>
      </c>
      <c r="D79" s="122" t="s">
        <v>14</v>
      </c>
      <c r="E79" s="122">
        <v>3.3000000000000003</v>
      </c>
      <c r="F79" s="122">
        <v>4.1499999999999995</v>
      </c>
      <c r="G79" s="122">
        <v>5</v>
      </c>
      <c r="H79" s="124" t="s">
        <v>30</v>
      </c>
      <c r="I79" t="s">
        <v>110</v>
      </c>
      <c r="J79">
        <v>1000</v>
      </c>
    </row>
    <row r="80" spans="1:10">
      <c r="A80" s="119" t="s">
        <v>108</v>
      </c>
      <c r="B80" s="120" t="s">
        <v>114</v>
      </c>
      <c r="C80" s="120">
        <v>190</v>
      </c>
      <c r="D80" s="120" t="s">
        <v>14</v>
      </c>
      <c r="E80" s="120">
        <v>10</v>
      </c>
      <c r="F80" s="120">
        <v>13</v>
      </c>
      <c r="G80" s="120">
        <v>15</v>
      </c>
      <c r="H80" s="123" t="s">
        <v>30</v>
      </c>
      <c r="I80" t="s">
        <v>110</v>
      </c>
      <c r="J80">
        <v>1000</v>
      </c>
    </row>
    <row r="81" spans="1:10">
      <c r="A81" s="121" t="s">
        <v>108</v>
      </c>
      <c r="B81" s="122" t="s">
        <v>115</v>
      </c>
      <c r="C81" s="122">
        <v>37.35</v>
      </c>
      <c r="D81" s="122" t="s">
        <v>14</v>
      </c>
      <c r="E81" s="122">
        <v>1.98</v>
      </c>
      <c r="F81" s="122">
        <v>2.4899999999999998</v>
      </c>
      <c r="G81" s="122">
        <v>3</v>
      </c>
      <c r="H81" s="124" t="s">
        <v>30</v>
      </c>
      <c r="I81" t="s">
        <v>110</v>
      </c>
      <c r="J81">
        <v>1000</v>
      </c>
    </row>
    <row r="82" spans="1:10">
      <c r="A82" s="119" t="s">
        <v>108</v>
      </c>
      <c r="B82" s="120" t="s">
        <v>49</v>
      </c>
      <c r="C82" s="120">
        <v>37.35</v>
      </c>
      <c r="D82" s="120" t="s">
        <v>14</v>
      </c>
      <c r="E82" s="120">
        <v>1.98</v>
      </c>
      <c r="F82" s="120">
        <v>2.4899999999999998</v>
      </c>
      <c r="G82" s="120">
        <v>3</v>
      </c>
      <c r="H82" s="123" t="s">
        <v>30</v>
      </c>
      <c r="I82" t="s">
        <v>110</v>
      </c>
      <c r="J82">
        <v>1000</v>
      </c>
    </row>
    <row r="83" spans="1:10">
      <c r="A83" s="121" t="s">
        <v>108</v>
      </c>
      <c r="B83" s="122" t="s">
        <v>61</v>
      </c>
      <c r="C83" s="122">
        <v>62.25</v>
      </c>
      <c r="D83" s="122" t="s">
        <v>14</v>
      </c>
      <c r="E83" s="122">
        <v>3.3000000000000003</v>
      </c>
      <c r="F83" s="122">
        <v>4.1499999999999995</v>
      </c>
      <c r="G83" s="122">
        <v>5</v>
      </c>
      <c r="H83" s="124" t="s">
        <v>30</v>
      </c>
      <c r="I83" t="s">
        <v>110</v>
      </c>
      <c r="J83">
        <v>1000</v>
      </c>
    </row>
    <row r="84" spans="1:10">
      <c r="A84" s="119" t="s">
        <v>108</v>
      </c>
      <c r="B84" s="120" t="s">
        <v>38</v>
      </c>
      <c r="C84" s="120">
        <v>3.125</v>
      </c>
      <c r="D84" s="120" t="s">
        <v>15</v>
      </c>
      <c r="E84" s="120">
        <v>165</v>
      </c>
      <c r="F84" s="120">
        <v>210</v>
      </c>
      <c r="G84" s="120">
        <v>250</v>
      </c>
      <c r="H84" s="123" t="s">
        <v>11</v>
      </c>
      <c r="I84" t="s">
        <v>110</v>
      </c>
      <c r="J84">
        <v>1000</v>
      </c>
    </row>
    <row r="85" spans="1:10">
      <c r="A85" s="121" t="s">
        <v>108</v>
      </c>
      <c r="B85" s="122" t="s">
        <v>59</v>
      </c>
      <c r="C85" s="122">
        <v>5.6999999999999993</v>
      </c>
      <c r="D85" s="122" t="s">
        <v>12</v>
      </c>
      <c r="E85" s="122">
        <v>300</v>
      </c>
      <c r="F85" s="122">
        <v>380</v>
      </c>
      <c r="G85" s="122">
        <v>460</v>
      </c>
      <c r="H85" s="124" t="s">
        <v>30</v>
      </c>
      <c r="I85" t="s">
        <v>110</v>
      </c>
      <c r="J85">
        <v>1000</v>
      </c>
    </row>
    <row r="86" spans="1:10">
      <c r="A86" s="119" t="s">
        <v>108</v>
      </c>
      <c r="B86" s="120" t="s">
        <v>116</v>
      </c>
      <c r="C86" s="120">
        <v>6.2249999999999996</v>
      </c>
      <c r="D86" s="120" t="s">
        <v>12</v>
      </c>
      <c r="E86" s="120">
        <v>330</v>
      </c>
      <c r="F86" s="120">
        <v>415</v>
      </c>
      <c r="G86" s="120">
        <v>500</v>
      </c>
      <c r="H86" s="123" t="s">
        <v>30</v>
      </c>
      <c r="I86" t="s">
        <v>110</v>
      </c>
      <c r="J86">
        <v>1000</v>
      </c>
    </row>
    <row r="87" spans="1:10">
      <c r="A87" s="121" t="s">
        <v>108</v>
      </c>
      <c r="B87" s="122" t="s">
        <v>96</v>
      </c>
      <c r="C87" s="122">
        <v>625</v>
      </c>
      <c r="D87" s="122" t="s">
        <v>14</v>
      </c>
      <c r="E87" s="122">
        <v>33</v>
      </c>
      <c r="F87" s="122">
        <v>42</v>
      </c>
      <c r="G87" s="122">
        <v>50</v>
      </c>
      <c r="H87" s="124" t="s">
        <v>30</v>
      </c>
      <c r="I87" t="s">
        <v>117</v>
      </c>
      <c r="J87">
        <v>1000</v>
      </c>
    </row>
    <row r="88" spans="1:10">
      <c r="A88" s="119" t="s">
        <v>108</v>
      </c>
      <c r="B88" s="120" t="s">
        <v>48</v>
      </c>
      <c r="C88" s="120">
        <v>625</v>
      </c>
      <c r="D88" s="120" t="s">
        <v>14</v>
      </c>
      <c r="E88" s="120">
        <v>33</v>
      </c>
      <c r="F88" s="120">
        <v>42</v>
      </c>
      <c r="G88" s="120">
        <v>50</v>
      </c>
      <c r="H88" s="123" t="s">
        <v>30</v>
      </c>
      <c r="I88" t="s">
        <v>117</v>
      </c>
      <c r="J88">
        <v>1000</v>
      </c>
    </row>
    <row r="89" spans="1:10">
      <c r="A89" s="121" t="s">
        <v>108</v>
      </c>
      <c r="B89" s="122" t="s">
        <v>49</v>
      </c>
      <c r="C89" s="122">
        <v>49.8</v>
      </c>
      <c r="D89" s="122" t="s">
        <v>14</v>
      </c>
      <c r="E89" s="122">
        <v>2.64</v>
      </c>
      <c r="F89" s="122">
        <v>3.32</v>
      </c>
      <c r="G89" s="122">
        <v>4</v>
      </c>
      <c r="H89" s="124" t="s">
        <v>30</v>
      </c>
      <c r="I89" t="s">
        <v>117</v>
      </c>
      <c r="J89">
        <v>1000</v>
      </c>
    </row>
    <row r="90" spans="1:10">
      <c r="A90" s="119" t="s">
        <v>108</v>
      </c>
      <c r="B90" s="120" t="s">
        <v>50</v>
      </c>
      <c r="C90" s="120">
        <v>6.2249999999999996</v>
      </c>
      <c r="D90" s="120" t="s">
        <v>15</v>
      </c>
      <c r="E90" s="120">
        <v>330</v>
      </c>
      <c r="F90" s="120">
        <v>415</v>
      </c>
      <c r="G90" s="120">
        <v>500</v>
      </c>
      <c r="H90" s="123" t="s">
        <v>11</v>
      </c>
      <c r="I90" t="s">
        <v>117</v>
      </c>
      <c r="J90">
        <v>1000</v>
      </c>
    </row>
    <row r="91" spans="1:10">
      <c r="A91" s="121" t="s">
        <v>108</v>
      </c>
      <c r="B91" s="122" t="s">
        <v>66</v>
      </c>
      <c r="C91" s="122">
        <v>2.4750000000000001</v>
      </c>
      <c r="D91" s="122" t="s">
        <v>12</v>
      </c>
      <c r="E91" s="122">
        <v>130</v>
      </c>
      <c r="F91" s="122">
        <v>165</v>
      </c>
      <c r="G91" s="122">
        <v>200</v>
      </c>
      <c r="H91" s="124" t="s">
        <v>30</v>
      </c>
      <c r="I91" t="s">
        <v>117</v>
      </c>
      <c r="J91">
        <v>1000</v>
      </c>
    </row>
    <row r="92" spans="1:10">
      <c r="A92" s="119" t="s">
        <v>118</v>
      </c>
      <c r="B92" s="120" t="s">
        <v>86</v>
      </c>
      <c r="C92" s="120">
        <v>1.41</v>
      </c>
      <c r="D92" s="120" t="s">
        <v>12</v>
      </c>
      <c r="E92" s="120">
        <v>360</v>
      </c>
      <c r="F92" s="120">
        <v>470</v>
      </c>
      <c r="G92" s="120">
        <v>580</v>
      </c>
      <c r="H92" s="123" t="s">
        <v>30</v>
      </c>
      <c r="I92" t="s">
        <v>28</v>
      </c>
      <c r="J92">
        <v>1000</v>
      </c>
    </row>
    <row r="93" spans="1:10">
      <c r="A93" s="121" t="s">
        <v>118</v>
      </c>
      <c r="B93" s="122" t="s">
        <v>58</v>
      </c>
      <c r="C93" s="122">
        <v>0.32</v>
      </c>
      <c r="D93" s="122" t="s">
        <v>12</v>
      </c>
      <c r="E93" s="122">
        <v>80</v>
      </c>
      <c r="F93" s="122">
        <v>110</v>
      </c>
      <c r="G93" s="122">
        <v>130</v>
      </c>
      <c r="H93" s="124" t="s">
        <v>30</v>
      </c>
      <c r="I93" t="s">
        <v>28</v>
      </c>
      <c r="J93">
        <v>1000</v>
      </c>
    </row>
    <row r="94" spans="1:10">
      <c r="A94" s="119" t="s">
        <v>118</v>
      </c>
      <c r="B94" s="120" t="s">
        <v>119</v>
      </c>
      <c r="C94" s="120">
        <v>1.68</v>
      </c>
      <c r="D94" s="120" t="s">
        <v>12</v>
      </c>
      <c r="E94" s="120">
        <v>430</v>
      </c>
      <c r="F94" s="120">
        <v>560</v>
      </c>
      <c r="G94" s="120">
        <v>690</v>
      </c>
      <c r="H94" s="123" t="s">
        <v>30</v>
      </c>
      <c r="I94" t="s">
        <v>28</v>
      </c>
      <c r="J94">
        <v>1000</v>
      </c>
    </row>
    <row r="95" spans="1:10">
      <c r="A95" s="121" t="s">
        <v>118</v>
      </c>
      <c r="B95" s="122" t="s">
        <v>109</v>
      </c>
      <c r="C95" s="122">
        <v>60</v>
      </c>
      <c r="D95" s="122" t="s">
        <v>11</v>
      </c>
      <c r="E95" s="122">
        <v>15</v>
      </c>
      <c r="F95" s="122">
        <v>20</v>
      </c>
      <c r="G95" s="122">
        <v>25</v>
      </c>
      <c r="H95" s="124" t="s">
        <v>11</v>
      </c>
      <c r="I95" t="s">
        <v>28</v>
      </c>
      <c r="J95">
        <v>1000</v>
      </c>
    </row>
    <row r="96" spans="1:10">
      <c r="A96" s="119" t="s">
        <v>118</v>
      </c>
      <c r="B96" s="120" t="s">
        <v>32</v>
      </c>
      <c r="C96" s="120">
        <v>60</v>
      </c>
      <c r="D96" s="120" t="s">
        <v>14</v>
      </c>
      <c r="E96" s="120">
        <v>15</v>
      </c>
      <c r="F96" s="120">
        <v>20</v>
      </c>
      <c r="G96" s="120">
        <v>25</v>
      </c>
      <c r="H96" s="123" t="s">
        <v>30</v>
      </c>
      <c r="I96" t="s">
        <v>28</v>
      </c>
      <c r="J96">
        <v>1000</v>
      </c>
    </row>
    <row r="97" spans="1:10">
      <c r="A97" s="121" t="s">
        <v>118</v>
      </c>
      <c r="B97" s="122" t="s">
        <v>120</v>
      </c>
      <c r="C97" s="122">
        <v>60</v>
      </c>
      <c r="D97" s="122" t="s">
        <v>14</v>
      </c>
      <c r="E97" s="122">
        <v>15</v>
      </c>
      <c r="F97" s="122">
        <v>20</v>
      </c>
      <c r="G97" s="122">
        <v>25</v>
      </c>
      <c r="H97" s="124" t="s">
        <v>30</v>
      </c>
      <c r="I97" t="s">
        <v>28</v>
      </c>
      <c r="J97">
        <v>1000</v>
      </c>
    </row>
    <row r="98" spans="1:10">
      <c r="A98" s="119" t="s">
        <v>118</v>
      </c>
      <c r="B98" s="120" t="s">
        <v>114</v>
      </c>
      <c r="C98" s="120">
        <v>95</v>
      </c>
      <c r="D98" s="120" t="s">
        <v>14</v>
      </c>
      <c r="E98" s="120">
        <v>25</v>
      </c>
      <c r="F98" s="120">
        <v>30</v>
      </c>
      <c r="G98" s="120">
        <v>40</v>
      </c>
      <c r="H98" s="123" t="s">
        <v>30</v>
      </c>
      <c r="I98" t="s">
        <v>28</v>
      </c>
      <c r="J98">
        <v>1000</v>
      </c>
    </row>
    <row r="99" spans="1:10">
      <c r="A99" s="121" t="s">
        <v>118</v>
      </c>
      <c r="B99" s="122" t="s">
        <v>59</v>
      </c>
      <c r="C99" s="122">
        <v>0.75</v>
      </c>
      <c r="D99" s="122" t="s">
        <v>12</v>
      </c>
      <c r="E99" s="122">
        <v>190</v>
      </c>
      <c r="F99" s="122">
        <v>250</v>
      </c>
      <c r="G99" s="122">
        <v>310</v>
      </c>
      <c r="H99" s="124" t="s">
        <v>30</v>
      </c>
      <c r="I99" t="s">
        <v>28</v>
      </c>
      <c r="J99">
        <v>1000</v>
      </c>
    </row>
    <row r="100" spans="1:10">
      <c r="A100" s="119" t="s">
        <v>118</v>
      </c>
      <c r="B100" s="120" t="s">
        <v>121</v>
      </c>
      <c r="C100" s="120">
        <v>0.75</v>
      </c>
      <c r="D100" s="120" t="s">
        <v>15</v>
      </c>
      <c r="E100" s="120">
        <v>190</v>
      </c>
      <c r="F100" s="120">
        <v>250</v>
      </c>
      <c r="G100" s="120">
        <v>310</v>
      </c>
      <c r="H100" s="123" t="s">
        <v>11</v>
      </c>
      <c r="I100" t="s">
        <v>28</v>
      </c>
      <c r="J100">
        <v>1000</v>
      </c>
    </row>
    <row r="101" spans="1:10">
      <c r="A101" s="121" t="s">
        <v>118</v>
      </c>
      <c r="B101" s="122" t="s">
        <v>38</v>
      </c>
      <c r="C101" s="122">
        <v>0.375</v>
      </c>
      <c r="D101" s="122" t="s">
        <v>15</v>
      </c>
      <c r="E101" s="122">
        <v>95</v>
      </c>
      <c r="F101" s="122">
        <v>125</v>
      </c>
      <c r="G101" s="122">
        <v>155</v>
      </c>
      <c r="H101" s="124" t="s">
        <v>11</v>
      </c>
      <c r="I101" t="s">
        <v>28</v>
      </c>
      <c r="J101">
        <v>1000</v>
      </c>
    </row>
    <row r="102" spans="1:10">
      <c r="A102" s="119" t="s">
        <v>118</v>
      </c>
      <c r="B102" s="120" t="s">
        <v>36</v>
      </c>
      <c r="C102" s="120">
        <v>38</v>
      </c>
      <c r="D102" s="120" t="s">
        <v>14</v>
      </c>
      <c r="E102" s="120">
        <v>10</v>
      </c>
      <c r="F102" s="120">
        <v>13</v>
      </c>
      <c r="G102" s="120">
        <v>15</v>
      </c>
      <c r="H102" s="123" t="s">
        <v>30</v>
      </c>
      <c r="I102" t="s">
        <v>28</v>
      </c>
      <c r="J102">
        <v>1000</v>
      </c>
    </row>
    <row r="103" spans="1:10">
      <c r="A103" s="121" t="s">
        <v>118</v>
      </c>
      <c r="B103" s="122" t="s">
        <v>122</v>
      </c>
      <c r="C103" s="122">
        <v>19</v>
      </c>
      <c r="D103" s="122" t="s">
        <v>14</v>
      </c>
      <c r="E103" s="122">
        <v>5</v>
      </c>
      <c r="F103" s="122">
        <v>6</v>
      </c>
      <c r="G103" s="122">
        <v>8</v>
      </c>
      <c r="H103" s="124" t="s">
        <v>30</v>
      </c>
      <c r="I103" t="s">
        <v>28</v>
      </c>
      <c r="J103">
        <v>1000</v>
      </c>
    </row>
    <row r="104" spans="1:10">
      <c r="A104" s="119" t="s">
        <v>118</v>
      </c>
      <c r="B104" s="120" t="s">
        <v>123</v>
      </c>
      <c r="C104" s="120">
        <v>19</v>
      </c>
      <c r="D104" s="120" t="s">
        <v>14</v>
      </c>
      <c r="E104" s="120">
        <v>5</v>
      </c>
      <c r="F104" s="120">
        <v>6</v>
      </c>
      <c r="G104" s="120">
        <v>8</v>
      </c>
      <c r="H104" s="123" t="s">
        <v>30</v>
      </c>
      <c r="I104" t="s">
        <v>28</v>
      </c>
      <c r="J104">
        <v>1000</v>
      </c>
    </row>
    <row r="105" spans="1:10">
      <c r="A105" s="121" t="s">
        <v>118</v>
      </c>
      <c r="B105" s="122" t="s">
        <v>124</v>
      </c>
      <c r="C105" s="122">
        <v>1.68</v>
      </c>
      <c r="D105" s="122" t="s">
        <v>12</v>
      </c>
      <c r="E105" s="122">
        <v>430</v>
      </c>
      <c r="F105" s="122">
        <v>560</v>
      </c>
      <c r="G105" s="122">
        <v>690</v>
      </c>
      <c r="H105" s="124" t="s">
        <v>30</v>
      </c>
      <c r="I105" t="s">
        <v>28</v>
      </c>
      <c r="J105">
        <v>1000</v>
      </c>
    </row>
    <row r="106" spans="1:10">
      <c r="A106" s="119" t="s">
        <v>125</v>
      </c>
      <c r="B106" s="120" t="s">
        <v>126</v>
      </c>
      <c r="C106" s="120">
        <v>50</v>
      </c>
      <c r="D106" s="120" t="s">
        <v>94</v>
      </c>
      <c r="E106" s="120">
        <v>10</v>
      </c>
      <c r="F106" s="120">
        <v>20</v>
      </c>
      <c r="G106" s="120">
        <v>20</v>
      </c>
      <c r="H106" s="123" t="s">
        <v>44</v>
      </c>
      <c r="I106" t="s">
        <v>28</v>
      </c>
      <c r="J106">
        <v>1</v>
      </c>
    </row>
    <row r="107" spans="1:10">
      <c r="A107" s="121" t="s">
        <v>125</v>
      </c>
      <c r="B107" s="122" t="s">
        <v>96</v>
      </c>
      <c r="C107" s="122">
        <v>125</v>
      </c>
      <c r="D107" s="122" t="s">
        <v>14</v>
      </c>
      <c r="E107" s="122">
        <v>25</v>
      </c>
      <c r="F107" s="122">
        <v>50</v>
      </c>
      <c r="G107" s="122">
        <v>50</v>
      </c>
      <c r="H107" s="124" t="s">
        <v>30</v>
      </c>
      <c r="I107" t="s">
        <v>28</v>
      </c>
      <c r="J107">
        <v>1000</v>
      </c>
    </row>
    <row r="108" spans="1:10">
      <c r="A108" s="119" t="s">
        <v>125</v>
      </c>
      <c r="B108" s="120" t="s">
        <v>73</v>
      </c>
      <c r="C108" s="120">
        <v>125</v>
      </c>
      <c r="D108" s="120" t="s">
        <v>14</v>
      </c>
      <c r="E108" s="120">
        <v>25</v>
      </c>
      <c r="F108" s="120">
        <v>50</v>
      </c>
      <c r="G108" s="120">
        <v>50</v>
      </c>
      <c r="H108" s="123" t="s">
        <v>30</v>
      </c>
      <c r="I108" t="s">
        <v>28</v>
      </c>
      <c r="J108">
        <v>1000</v>
      </c>
    </row>
    <row r="109" spans="1:10">
      <c r="A109" s="121" t="s">
        <v>125</v>
      </c>
      <c r="B109" s="122" t="s">
        <v>127</v>
      </c>
      <c r="C109" s="122">
        <v>25</v>
      </c>
      <c r="D109" s="122" t="s">
        <v>128</v>
      </c>
      <c r="E109" s="122">
        <v>5</v>
      </c>
      <c r="F109" s="122">
        <v>10</v>
      </c>
      <c r="G109" s="122">
        <v>10</v>
      </c>
      <c r="H109" s="124" t="s">
        <v>44</v>
      </c>
      <c r="I109" t="s">
        <v>28</v>
      </c>
      <c r="J109">
        <v>1</v>
      </c>
    </row>
    <row r="110" spans="1:10">
      <c r="A110" s="119" t="s">
        <v>125</v>
      </c>
      <c r="B110" s="120" t="s">
        <v>74</v>
      </c>
      <c r="C110" s="120">
        <v>0.625</v>
      </c>
      <c r="D110" s="120" t="s">
        <v>12</v>
      </c>
      <c r="E110" s="120">
        <v>125</v>
      </c>
      <c r="F110" s="120">
        <v>250</v>
      </c>
      <c r="G110" s="120">
        <v>250</v>
      </c>
      <c r="H110" s="123" t="s">
        <v>30</v>
      </c>
      <c r="I110" t="s">
        <v>28</v>
      </c>
      <c r="J110">
        <v>1000</v>
      </c>
    </row>
    <row r="111" spans="1:10">
      <c r="A111" s="121" t="s">
        <v>125</v>
      </c>
      <c r="B111" s="122" t="s">
        <v>68</v>
      </c>
      <c r="C111" s="122">
        <v>3</v>
      </c>
      <c r="D111" s="122" t="s">
        <v>69</v>
      </c>
      <c r="E111" s="122">
        <v>0.6</v>
      </c>
      <c r="F111" s="122">
        <v>1.2</v>
      </c>
      <c r="G111" s="122">
        <v>1.2</v>
      </c>
      <c r="H111" s="124" t="s">
        <v>44</v>
      </c>
      <c r="I111" t="s">
        <v>28</v>
      </c>
      <c r="J111">
        <v>1</v>
      </c>
    </row>
    <row r="112" spans="1:10">
      <c r="A112" s="119" t="s">
        <v>125</v>
      </c>
      <c r="B112" s="120" t="s">
        <v>66</v>
      </c>
      <c r="C112" s="120">
        <v>0.25</v>
      </c>
      <c r="D112" s="120" t="s">
        <v>12</v>
      </c>
      <c r="E112" s="120">
        <v>50</v>
      </c>
      <c r="F112" s="120">
        <v>100</v>
      </c>
      <c r="G112" s="120">
        <v>100</v>
      </c>
      <c r="H112" s="123" t="s">
        <v>30</v>
      </c>
      <c r="I112" t="s">
        <v>28</v>
      </c>
      <c r="J112">
        <v>1000</v>
      </c>
    </row>
    <row r="113" spans="1:10">
      <c r="A113" s="121" t="s">
        <v>125</v>
      </c>
      <c r="B113" s="122" t="s">
        <v>129</v>
      </c>
      <c r="C113" s="122">
        <v>30</v>
      </c>
      <c r="D113" s="122" t="s">
        <v>107</v>
      </c>
      <c r="E113" s="122">
        <v>10</v>
      </c>
      <c r="F113" s="122">
        <v>10</v>
      </c>
      <c r="G113" s="122">
        <v>10</v>
      </c>
      <c r="H113" s="124" t="s">
        <v>30</v>
      </c>
      <c r="I113" t="s">
        <v>79</v>
      </c>
      <c r="J113">
        <v>1000</v>
      </c>
    </row>
    <row r="114" spans="1:10">
      <c r="A114" s="119" t="s">
        <v>125</v>
      </c>
      <c r="B114" s="120" t="s">
        <v>130</v>
      </c>
      <c r="C114" s="120">
        <v>10</v>
      </c>
      <c r="D114" s="120" t="s">
        <v>131</v>
      </c>
      <c r="E114" s="120">
        <v>0</v>
      </c>
      <c r="F114" s="120">
        <v>0</v>
      </c>
      <c r="G114" s="120">
        <v>10</v>
      </c>
      <c r="H114" s="123" t="s">
        <v>44</v>
      </c>
      <c r="I114" t="s">
        <v>79</v>
      </c>
      <c r="J114">
        <v>1</v>
      </c>
    </row>
    <row r="115" spans="1:10">
      <c r="A115" s="121" t="s">
        <v>132</v>
      </c>
      <c r="B115" s="122" t="s">
        <v>42</v>
      </c>
      <c r="C115" s="122">
        <v>50</v>
      </c>
      <c r="D115" s="122" t="s">
        <v>94</v>
      </c>
      <c r="E115" s="122">
        <v>10</v>
      </c>
      <c r="F115" s="122">
        <v>20</v>
      </c>
      <c r="G115" s="122">
        <v>20</v>
      </c>
      <c r="H115" s="124" t="s">
        <v>95</v>
      </c>
      <c r="I115" t="s">
        <v>28</v>
      </c>
      <c r="J115">
        <v>1</v>
      </c>
    </row>
    <row r="116" spans="1:10">
      <c r="A116" s="119" t="s">
        <v>132</v>
      </c>
      <c r="B116" s="120" t="s">
        <v>96</v>
      </c>
      <c r="C116" s="120">
        <v>125</v>
      </c>
      <c r="D116" s="120" t="s">
        <v>14</v>
      </c>
      <c r="E116" s="120">
        <v>25</v>
      </c>
      <c r="F116" s="120">
        <v>50</v>
      </c>
      <c r="G116" s="120">
        <v>50</v>
      </c>
      <c r="H116" s="123" t="s">
        <v>30</v>
      </c>
      <c r="I116" t="s">
        <v>28</v>
      </c>
      <c r="J116">
        <v>1000</v>
      </c>
    </row>
    <row r="117" spans="1:10">
      <c r="A117" s="121" t="s">
        <v>132</v>
      </c>
      <c r="B117" s="122" t="s">
        <v>73</v>
      </c>
      <c r="C117" s="122">
        <v>250</v>
      </c>
      <c r="D117" s="122" t="s">
        <v>14</v>
      </c>
      <c r="E117" s="122">
        <v>50</v>
      </c>
      <c r="F117" s="122">
        <v>100</v>
      </c>
      <c r="G117" s="122">
        <v>100</v>
      </c>
      <c r="H117" s="124" t="s">
        <v>30</v>
      </c>
      <c r="I117" t="s">
        <v>28</v>
      </c>
      <c r="J117">
        <v>1000</v>
      </c>
    </row>
    <row r="118" spans="1:10">
      <c r="A118" s="119" t="s">
        <v>132</v>
      </c>
      <c r="B118" s="120" t="s">
        <v>133</v>
      </c>
      <c r="C118" s="120">
        <v>1</v>
      </c>
      <c r="D118" s="120" t="s">
        <v>12</v>
      </c>
      <c r="E118" s="120">
        <v>200</v>
      </c>
      <c r="F118" s="120">
        <v>400</v>
      </c>
      <c r="G118" s="120">
        <v>400</v>
      </c>
      <c r="H118" s="123" t="s">
        <v>30</v>
      </c>
      <c r="I118" t="s">
        <v>28</v>
      </c>
      <c r="J118">
        <v>1000</v>
      </c>
    </row>
    <row r="119" spans="1:10">
      <c r="A119" s="121" t="s">
        <v>132</v>
      </c>
      <c r="B119" s="122" t="s">
        <v>74</v>
      </c>
      <c r="C119" s="122">
        <v>0.625</v>
      </c>
      <c r="D119" s="122" t="s">
        <v>12</v>
      </c>
      <c r="E119" s="122">
        <v>125</v>
      </c>
      <c r="F119" s="122">
        <v>250</v>
      </c>
      <c r="G119" s="122">
        <v>250</v>
      </c>
      <c r="H119" s="124" t="s">
        <v>30</v>
      </c>
      <c r="I119" t="s">
        <v>28</v>
      </c>
      <c r="J119">
        <v>1000</v>
      </c>
    </row>
    <row r="120" spans="1:10">
      <c r="A120" s="119" t="s">
        <v>132</v>
      </c>
      <c r="B120" s="120" t="s">
        <v>66</v>
      </c>
      <c r="C120" s="120">
        <v>0.5</v>
      </c>
      <c r="D120" s="120" t="s">
        <v>12</v>
      </c>
      <c r="E120" s="120">
        <v>100</v>
      </c>
      <c r="F120" s="120">
        <v>200</v>
      </c>
      <c r="G120" s="120">
        <v>200</v>
      </c>
      <c r="H120" s="123" t="s">
        <v>30</v>
      </c>
      <c r="I120" t="s">
        <v>28</v>
      </c>
      <c r="J120">
        <v>1000</v>
      </c>
    </row>
    <row r="121" spans="1:10">
      <c r="A121" s="121" t="s">
        <v>132</v>
      </c>
      <c r="B121" s="122" t="s">
        <v>134</v>
      </c>
      <c r="C121" s="122">
        <v>0.75</v>
      </c>
      <c r="D121" s="122" t="s">
        <v>12</v>
      </c>
      <c r="E121" s="122">
        <v>150</v>
      </c>
      <c r="F121" s="122">
        <v>300</v>
      </c>
      <c r="G121" s="122">
        <v>300</v>
      </c>
      <c r="H121" s="124" t="s">
        <v>30</v>
      </c>
      <c r="I121" t="s">
        <v>28</v>
      </c>
      <c r="J121">
        <v>1000</v>
      </c>
    </row>
    <row r="122" spans="1:10">
      <c r="A122" s="119" t="s">
        <v>132</v>
      </c>
      <c r="B122" s="120" t="s">
        <v>129</v>
      </c>
      <c r="C122" s="120">
        <v>30</v>
      </c>
      <c r="D122" s="120" t="s">
        <v>107</v>
      </c>
      <c r="E122" s="120">
        <v>10</v>
      </c>
      <c r="F122" s="120">
        <v>10</v>
      </c>
      <c r="G122" s="120">
        <v>10</v>
      </c>
      <c r="H122" s="123" t="s">
        <v>44</v>
      </c>
      <c r="I122" t="s">
        <v>79</v>
      </c>
      <c r="J122">
        <v>1</v>
      </c>
    </row>
    <row r="123" spans="1:10">
      <c r="A123" s="121" t="s">
        <v>132</v>
      </c>
      <c r="B123" s="122" t="s">
        <v>135</v>
      </c>
      <c r="C123" s="122">
        <v>10</v>
      </c>
      <c r="D123" s="122" t="s">
        <v>136</v>
      </c>
      <c r="E123" s="122">
        <v>0</v>
      </c>
      <c r="F123" s="122">
        <v>0</v>
      </c>
      <c r="G123" s="122">
        <v>10</v>
      </c>
      <c r="H123" s="124" t="s">
        <v>44</v>
      </c>
      <c r="I123" t="s">
        <v>79</v>
      </c>
      <c r="J123">
        <v>1</v>
      </c>
    </row>
    <row r="124" spans="1:10">
      <c r="A124" s="119" t="s">
        <v>137</v>
      </c>
      <c r="B124" s="120" t="s">
        <v>138</v>
      </c>
      <c r="C124" s="120">
        <v>0.26</v>
      </c>
      <c r="D124" s="120" t="s">
        <v>12</v>
      </c>
      <c r="E124" s="120">
        <v>70</v>
      </c>
      <c r="F124" s="120">
        <v>85</v>
      </c>
      <c r="G124" s="120">
        <v>105</v>
      </c>
      <c r="H124" s="123" t="s">
        <v>30</v>
      </c>
      <c r="I124" t="s">
        <v>28</v>
      </c>
      <c r="J124">
        <v>1000</v>
      </c>
    </row>
    <row r="125" spans="1:10">
      <c r="A125" s="121" t="s">
        <v>137</v>
      </c>
      <c r="B125" s="122" t="s">
        <v>139</v>
      </c>
      <c r="C125" s="122">
        <v>0.308</v>
      </c>
      <c r="D125" s="122" t="s">
        <v>12</v>
      </c>
      <c r="E125" s="122">
        <v>83</v>
      </c>
      <c r="F125" s="122">
        <v>100</v>
      </c>
      <c r="G125" s="122">
        <v>125</v>
      </c>
      <c r="H125" s="124" t="s">
        <v>30</v>
      </c>
      <c r="I125" t="s">
        <v>28</v>
      </c>
      <c r="J125">
        <v>1000</v>
      </c>
    </row>
    <row r="126" spans="1:10">
      <c r="A126" s="119" t="s">
        <v>137</v>
      </c>
      <c r="B126" s="120" t="s">
        <v>58</v>
      </c>
      <c r="C126" s="120">
        <v>0.46500000000000002</v>
      </c>
      <c r="D126" s="120" t="s">
        <v>12</v>
      </c>
      <c r="E126" s="120">
        <v>125</v>
      </c>
      <c r="F126" s="120">
        <v>150</v>
      </c>
      <c r="G126" s="120">
        <v>190</v>
      </c>
      <c r="H126" s="123" t="s">
        <v>30</v>
      </c>
      <c r="I126" t="s">
        <v>28</v>
      </c>
      <c r="J126">
        <v>1000</v>
      </c>
    </row>
    <row r="127" spans="1:10">
      <c r="A127" s="121" t="s">
        <v>137</v>
      </c>
      <c r="B127" s="122" t="s">
        <v>109</v>
      </c>
      <c r="C127" s="122">
        <v>47</v>
      </c>
      <c r="D127" s="122" t="s">
        <v>11</v>
      </c>
      <c r="E127" s="122">
        <v>12</v>
      </c>
      <c r="F127" s="122">
        <v>15</v>
      </c>
      <c r="G127" s="122">
        <v>20</v>
      </c>
      <c r="H127" s="124" t="s">
        <v>11</v>
      </c>
      <c r="I127" t="s">
        <v>28</v>
      </c>
      <c r="J127">
        <v>1000</v>
      </c>
    </row>
    <row r="128" spans="1:10">
      <c r="A128" s="119" t="s">
        <v>137</v>
      </c>
      <c r="B128" s="120" t="s">
        <v>111</v>
      </c>
      <c r="C128" s="120">
        <v>1.0799999999999998</v>
      </c>
      <c r="D128" s="120" t="s">
        <v>12</v>
      </c>
      <c r="E128" s="120">
        <v>290</v>
      </c>
      <c r="F128" s="120">
        <v>350</v>
      </c>
      <c r="G128" s="120">
        <v>440</v>
      </c>
      <c r="H128" s="123" t="s">
        <v>30</v>
      </c>
      <c r="I128" t="s">
        <v>28</v>
      </c>
      <c r="J128">
        <v>1000</v>
      </c>
    </row>
    <row r="129" spans="1:10">
      <c r="A129" s="121" t="s">
        <v>137</v>
      </c>
      <c r="B129" s="122" t="s">
        <v>90</v>
      </c>
      <c r="C129" s="122">
        <v>0.62</v>
      </c>
      <c r="D129" s="122" t="s">
        <v>12</v>
      </c>
      <c r="E129" s="122">
        <v>170</v>
      </c>
      <c r="F129" s="122">
        <v>200</v>
      </c>
      <c r="G129" s="122">
        <v>250</v>
      </c>
      <c r="H129" s="124" t="s">
        <v>30</v>
      </c>
      <c r="I129" t="s">
        <v>28</v>
      </c>
      <c r="J129">
        <v>1000</v>
      </c>
    </row>
    <row r="130" spans="1:10">
      <c r="A130" s="119" t="s">
        <v>137</v>
      </c>
      <c r="B130" s="120" t="s">
        <v>113</v>
      </c>
      <c r="C130" s="120">
        <v>31</v>
      </c>
      <c r="D130" s="120" t="s">
        <v>14</v>
      </c>
      <c r="E130" s="120">
        <v>8</v>
      </c>
      <c r="F130" s="120">
        <v>10</v>
      </c>
      <c r="G130" s="120">
        <v>13</v>
      </c>
      <c r="H130" s="123" t="s">
        <v>30</v>
      </c>
      <c r="I130" t="s">
        <v>28</v>
      </c>
      <c r="J130">
        <v>1000</v>
      </c>
    </row>
    <row r="131" spans="1:10">
      <c r="A131" s="121" t="s">
        <v>137</v>
      </c>
      <c r="B131" s="122" t="s">
        <v>114</v>
      </c>
      <c r="C131" s="122">
        <v>0.15</v>
      </c>
      <c r="D131" s="122" t="s">
        <v>12</v>
      </c>
      <c r="E131" s="122">
        <v>40</v>
      </c>
      <c r="F131" s="122">
        <v>50</v>
      </c>
      <c r="G131" s="122">
        <v>60</v>
      </c>
      <c r="H131" s="124" t="s">
        <v>30</v>
      </c>
      <c r="I131" t="s">
        <v>28</v>
      </c>
      <c r="J131">
        <v>1000</v>
      </c>
    </row>
    <row r="132" spans="1:10">
      <c r="A132" s="119" t="s">
        <v>137</v>
      </c>
      <c r="B132" s="120" t="s">
        <v>59</v>
      </c>
      <c r="C132" s="120">
        <v>0.46500000000000002</v>
      </c>
      <c r="D132" s="120" t="s">
        <v>12</v>
      </c>
      <c r="E132" s="120">
        <v>125</v>
      </c>
      <c r="F132" s="120">
        <v>150</v>
      </c>
      <c r="G132" s="120">
        <v>190</v>
      </c>
      <c r="H132" s="123" t="s">
        <v>30</v>
      </c>
      <c r="I132" t="s">
        <v>28</v>
      </c>
      <c r="J132">
        <v>1000</v>
      </c>
    </row>
    <row r="133" spans="1:10">
      <c r="A133" s="121" t="s">
        <v>137</v>
      </c>
      <c r="B133" s="122" t="s">
        <v>140</v>
      </c>
      <c r="C133" s="122">
        <v>12.32</v>
      </c>
      <c r="D133" s="122" t="s">
        <v>14</v>
      </c>
      <c r="E133" s="122">
        <v>3.32</v>
      </c>
      <c r="F133" s="122">
        <v>4</v>
      </c>
      <c r="G133" s="122">
        <v>5</v>
      </c>
      <c r="H133" s="124" t="s">
        <v>30</v>
      </c>
      <c r="I133" t="s">
        <v>28</v>
      </c>
      <c r="J133">
        <v>1000</v>
      </c>
    </row>
    <row r="134" spans="1:10">
      <c r="A134" s="119" t="s">
        <v>137</v>
      </c>
      <c r="B134" s="120" t="s">
        <v>141</v>
      </c>
      <c r="C134" s="120">
        <v>0.43</v>
      </c>
      <c r="D134" s="120" t="s">
        <v>12</v>
      </c>
      <c r="E134" s="120">
        <v>115</v>
      </c>
      <c r="F134" s="120">
        <v>140</v>
      </c>
      <c r="G134" s="120">
        <v>175</v>
      </c>
      <c r="H134" s="123" t="s">
        <v>30</v>
      </c>
      <c r="I134" t="s">
        <v>28</v>
      </c>
      <c r="J134">
        <v>1000</v>
      </c>
    </row>
    <row r="135" spans="1:10">
      <c r="A135" s="121" t="s">
        <v>137</v>
      </c>
      <c r="B135" s="122" t="s">
        <v>142</v>
      </c>
      <c r="C135" s="122">
        <v>0.92500000000000004</v>
      </c>
      <c r="D135" s="122" t="s">
        <v>15</v>
      </c>
      <c r="E135" s="122">
        <v>250</v>
      </c>
      <c r="F135" s="122">
        <v>300</v>
      </c>
      <c r="G135" s="122">
        <v>375</v>
      </c>
      <c r="H135" s="124" t="s">
        <v>11</v>
      </c>
      <c r="I135" t="s">
        <v>28</v>
      </c>
      <c r="J135">
        <v>1000</v>
      </c>
    </row>
    <row r="136" spans="1:10">
      <c r="A136" s="119" t="s">
        <v>137</v>
      </c>
      <c r="B136" s="120" t="s">
        <v>143</v>
      </c>
      <c r="C136" s="120">
        <v>0.49000000000000005</v>
      </c>
      <c r="D136" s="120" t="s">
        <v>12</v>
      </c>
      <c r="E136" s="120">
        <v>130</v>
      </c>
      <c r="F136" s="120">
        <v>160</v>
      </c>
      <c r="G136" s="120">
        <v>200</v>
      </c>
      <c r="H136" s="123" t="s">
        <v>30</v>
      </c>
      <c r="I136" t="s">
        <v>144</v>
      </c>
      <c r="J136">
        <v>1000</v>
      </c>
    </row>
    <row r="137" spans="1:10">
      <c r="A137" s="121" t="s">
        <v>137</v>
      </c>
      <c r="B137" s="122" t="s">
        <v>145</v>
      </c>
      <c r="C137" s="122">
        <v>0.98499999999999999</v>
      </c>
      <c r="D137" s="122" t="s">
        <v>15</v>
      </c>
      <c r="E137" s="122">
        <v>265</v>
      </c>
      <c r="F137" s="122">
        <v>320</v>
      </c>
      <c r="G137" s="122">
        <v>400</v>
      </c>
      <c r="H137" s="124" t="s">
        <v>11</v>
      </c>
      <c r="I137" t="s">
        <v>144</v>
      </c>
      <c r="J137">
        <v>1000</v>
      </c>
    </row>
    <row r="138" spans="1:10">
      <c r="A138" s="119" t="s">
        <v>137</v>
      </c>
      <c r="B138" s="120" t="s">
        <v>38</v>
      </c>
      <c r="C138" s="120">
        <v>1.97</v>
      </c>
      <c r="D138" s="120" t="s">
        <v>15</v>
      </c>
      <c r="E138" s="120">
        <v>530</v>
      </c>
      <c r="F138" s="120">
        <v>640</v>
      </c>
      <c r="G138" s="120">
        <v>800</v>
      </c>
      <c r="H138" s="123" t="s">
        <v>11</v>
      </c>
      <c r="I138" t="s">
        <v>144</v>
      </c>
      <c r="J138">
        <v>1000</v>
      </c>
    </row>
    <row r="139" spans="1:10">
      <c r="A139" s="125" t="s">
        <v>137</v>
      </c>
      <c r="B139" s="126" t="s">
        <v>66</v>
      </c>
      <c r="C139" s="126">
        <v>0.185</v>
      </c>
      <c r="D139" s="126" t="s">
        <v>12</v>
      </c>
      <c r="E139" s="126">
        <v>50</v>
      </c>
      <c r="F139" s="126">
        <v>60</v>
      </c>
      <c r="G139" s="126">
        <v>75</v>
      </c>
      <c r="H139" s="127" t="s">
        <v>30</v>
      </c>
      <c r="I139" t="s">
        <v>144</v>
      </c>
      <c r="J139">
        <v>1000</v>
      </c>
    </row>
    <row r="140" spans="1:10">
      <c r="A140" s="131" t="s">
        <v>20</v>
      </c>
      <c r="B140" s="132" t="s">
        <v>146</v>
      </c>
      <c r="C140" s="131">
        <v>1.385</v>
      </c>
      <c r="D140" s="131" t="s">
        <v>12</v>
      </c>
      <c r="E140" s="132">
        <v>335</v>
      </c>
      <c r="F140" s="132">
        <v>450</v>
      </c>
      <c r="G140" s="132">
        <v>600</v>
      </c>
      <c r="H140" s="131" t="s">
        <v>30</v>
      </c>
      <c r="I140" s="131" t="s">
        <v>28</v>
      </c>
      <c r="J140" s="131">
        <v>1000</v>
      </c>
    </row>
    <row r="141" spans="1:10">
      <c r="A141" s="133" t="s">
        <v>20</v>
      </c>
      <c r="B141" s="128" t="s">
        <v>147</v>
      </c>
      <c r="C141">
        <v>6.5000000000000002E-2</v>
      </c>
      <c r="D141" t="s">
        <v>15</v>
      </c>
      <c r="E141" s="129">
        <v>16</v>
      </c>
      <c r="F141" s="129">
        <v>21</v>
      </c>
      <c r="G141" s="129">
        <v>28</v>
      </c>
      <c r="H141" t="s">
        <v>11</v>
      </c>
      <c r="I141" s="133" t="s">
        <v>28</v>
      </c>
      <c r="J141" s="133">
        <v>1000</v>
      </c>
    </row>
    <row r="142" spans="1:10">
      <c r="A142" s="131" t="s">
        <v>20</v>
      </c>
      <c r="B142" s="129" t="s">
        <v>148</v>
      </c>
      <c r="C142">
        <v>0.61499999999999999</v>
      </c>
      <c r="D142" s="74" t="s">
        <v>12</v>
      </c>
      <c r="E142" s="129">
        <v>150</v>
      </c>
      <c r="F142" s="129">
        <v>200</v>
      </c>
      <c r="G142" s="129">
        <v>265</v>
      </c>
      <c r="H142" t="s">
        <v>30</v>
      </c>
      <c r="I142" s="131" t="s">
        <v>28</v>
      </c>
      <c r="J142" s="131">
        <v>1000</v>
      </c>
    </row>
    <row r="143" spans="1:10">
      <c r="A143" s="133" t="s">
        <v>20</v>
      </c>
      <c r="B143" s="129" t="s">
        <v>149</v>
      </c>
      <c r="C143">
        <v>0.52</v>
      </c>
      <c r="D143" s="74" t="s">
        <v>12</v>
      </c>
      <c r="E143" s="129">
        <v>125</v>
      </c>
      <c r="F143" s="129">
        <v>170</v>
      </c>
      <c r="G143" s="129">
        <v>225</v>
      </c>
      <c r="H143" t="s">
        <v>30</v>
      </c>
      <c r="I143" s="133" t="s">
        <v>28</v>
      </c>
      <c r="J143" s="133">
        <v>1000</v>
      </c>
    </row>
    <row r="144" spans="1:10">
      <c r="A144" s="131" t="s">
        <v>20</v>
      </c>
      <c r="B144" s="129" t="s">
        <v>150</v>
      </c>
      <c r="C144">
        <v>0.17199999999999999</v>
      </c>
      <c r="D144" s="74" t="s">
        <v>12</v>
      </c>
      <c r="E144" s="129">
        <v>42</v>
      </c>
      <c r="F144" s="129">
        <v>55</v>
      </c>
      <c r="G144" s="129">
        <v>75</v>
      </c>
      <c r="H144" t="s">
        <v>30</v>
      </c>
      <c r="I144" s="131" t="s">
        <v>28</v>
      </c>
      <c r="J144" s="131">
        <v>1000</v>
      </c>
    </row>
    <row r="145" spans="1:10">
      <c r="A145" s="133" t="s">
        <v>20</v>
      </c>
      <c r="B145" s="129" t="s">
        <v>151</v>
      </c>
      <c r="C145">
        <v>0.77</v>
      </c>
      <c r="D145" s="74" t="s">
        <v>12</v>
      </c>
      <c r="E145" s="129">
        <v>185</v>
      </c>
      <c r="F145" s="129">
        <v>250</v>
      </c>
      <c r="G145" s="129">
        <v>335</v>
      </c>
      <c r="H145" t="s">
        <v>30</v>
      </c>
      <c r="I145" s="133" t="s">
        <v>28</v>
      </c>
      <c r="J145" s="133">
        <v>1000</v>
      </c>
    </row>
    <row r="146" spans="1:10">
      <c r="A146" s="131" t="s">
        <v>20</v>
      </c>
      <c r="B146" s="129" t="s">
        <v>152</v>
      </c>
      <c r="C146">
        <v>0.77</v>
      </c>
      <c r="D146" s="74" t="s">
        <v>12</v>
      </c>
      <c r="E146" s="129">
        <v>185</v>
      </c>
      <c r="F146" s="129">
        <v>250</v>
      </c>
      <c r="G146" s="129">
        <v>335</v>
      </c>
      <c r="H146" t="s">
        <v>30</v>
      </c>
      <c r="I146" s="131" t="s">
        <v>28</v>
      </c>
      <c r="J146" s="131">
        <v>1000</v>
      </c>
    </row>
    <row r="147" spans="1:10">
      <c r="A147" s="133" t="s">
        <v>20</v>
      </c>
      <c r="B147" s="129" t="s">
        <v>153</v>
      </c>
      <c r="C147">
        <v>1.075</v>
      </c>
      <c r="D147" s="74" t="s">
        <v>12</v>
      </c>
      <c r="E147" s="129">
        <v>260</v>
      </c>
      <c r="F147" s="129">
        <v>350</v>
      </c>
      <c r="G147" s="129">
        <v>465</v>
      </c>
      <c r="H147" t="s">
        <v>30</v>
      </c>
      <c r="I147" s="133" t="s">
        <v>28</v>
      </c>
      <c r="J147" s="133">
        <v>1000</v>
      </c>
    </row>
    <row r="148" spans="1:10">
      <c r="A148" s="131" t="s">
        <v>20</v>
      </c>
      <c r="B148" s="129" t="s">
        <v>154</v>
      </c>
      <c r="C148">
        <v>0.52</v>
      </c>
      <c r="D148" s="74" t="s">
        <v>12</v>
      </c>
      <c r="E148" s="129">
        <v>125</v>
      </c>
      <c r="F148" s="129">
        <v>170</v>
      </c>
      <c r="G148" s="129">
        <v>225</v>
      </c>
      <c r="H148" t="s">
        <v>30</v>
      </c>
      <c r="I148" s="131" t="s">
        <v>28</v>
      </c>
      <c r="J148" s="131">
        <v>1000</v>
      </c>
    </row>
    <row r="149" spans="1:10">
      <c r="A149" s="133" t="s">
        <v>20</v>
      </c>
      <c r="B149" s="130" t="s">
        <v>155</v>
      </c>
      <c r="C149">
        <v>0.152</v>
      </c>
      <c r="D149" s="74" t="s">
        <v>12</v>
      </c>
      <c r="E149" s="130">
        <v>37</v>
      </c>
      <c r="F149" s="130">
        <v>50</v>
      </c>
      <c r="G149" s="130">
        <v>65</v>
      </c>
      <c r="H149" t="s">
        <v>30</v>
      </c>
      <c r="I149" s="133" t="s">
        <v>28</v>
      </c>
      <c r="J149" s="133">
        <v>1000</v>
      </c>
    </row>
    <row r="150" spans="1:10">
      <c r="A150" t="s">
        <v>156</v>
      </c>
      <c r="B150" s="138" t="s">
        <v>147</v>
      </c>
      <c r="C150">
        <v>24</v>
      </c>
      <c r="D150" t="s">
        <v>11</v>
      </c>
      <c r="E150" s="141">
        <v>6</v>
      </c>
      <c r="F150" s="141">
        <v>8</v>
      </c>
      <c r="G150" s="141">
        <v>10</v>
      </c>
      <c r="H150" t="s">
        <v>11</v>
      </c>
      <c r="I150" s="133" t="s">
        <v>28</v>
      </c>
      <c r="J150">
        <v>1000</v>
      </c>
    </row>
    <row r="151" spans="1:10">
      <c r="A151" t="s">
        <v>156</v>
      </c>
      <c r="B151" s="139" t="s">
        <v>157</v>
      </c>
      <c r="C151">
        <v>0.24</v>
      </c>
      <c r="D151" t="s">
        <v>12</v>
      </c>
      <c r="E151" s="139">
        <v>60</v>
      </c>
      <c r="F151" s="139">
        <v>80</v>
      </c>
      <c r="G151" s="139">
        <v>100</v>
      </c>
      <c r="H151" t="s">
        <v>30</v>
      </c>
      <c r="I151" s="133" t="s">
        <v>28</v>
      </c>
      <c r="J151">
        <v>1000</v>
      </c>
    </row>
    <row r="152" spans="1:10">
      <c r="A152" t="s">
        <v>156</v>
      </c>
      <c r="B152" s="139" t="s">
        <v>158</v>
      </c>
      <c r="C152">
        <v>0.16700000000000001</v>
      </c>
      <c r="D152" t="s">
        <v>12</v>
      </c>
      <c r="E152" s="139">
        <v>42</v>
      </c>
      <c r="F152" s="139">
        <v>55</v>
      </c>
      <c r="G152" s="139">
        <v>70</v>
      </c>
      <c r="H152" t="s">
        <v>30</v>
      </c>
      <c r="I152" s="133" t="s">
        <v>28</v>
      </c>
      <c r="J152">
        <v>1000</v>
      </c>
    </row>
    <row r="153" spans="1:10">
      <c r="A153" t="s">
        <v>156</v>
      </c>
      <c r="B153" s="139" t="s">
        <v>159</v>
      </c>
      <c r="C153">
        <v>0.8</v>
      </c>
      <c r="D153" t="s">
        <v>12</v>
      </c>
      <c r="E153" s="139">
        <v>200</v>
      </c>
      <c r="F153" s="139">
        <v>265</v>
      </c>
      <c r="G153" s="139">
        <v>335</v>
      </c>
      <c r="H153" t="s">
        <v>30</v>
      </c>
      <c r="I153" s="133" t="s">
        <v>28</v>
      </c>
      <c r="J153">
        <v>1000</v>
      </c>
    </row>
    <row r="154" spans="1:10">
      <c r="A154" t="s">
        <v>156</v>
      </c>
      <c r="B154" s="139" t="s">
        <v>160</v>
      </c>
      <c r="C154">
        <v>12</v>
      </c>
      <c r="D154" t="s">
        <v>14</v>
      </c>
      <c r="E154" s="139">
        <v>3</v>
      </c>
      <c r="F154" s="139">
        <v>4</v>
      </c>
      <c r="G154" s="139">
        <v>5</v>
      </c>
      <c r="H154" t="s">
        <v>30</v>
      </c>
      <c r="I154" s="133" t="s">
        <v>28</v>
      </c>
      <c r="J154">
        <v>1000</v>
      </c>
    </row>
    <row r="155" spans="1:10">
      <c r="A155" t="s">
        <v>156</v>
      </c>
      <c r="B155" s="139" t="s">
        <v>161</v>
      </c>
      <c r="C155">
        <v>45</v>
      </c>
      <c r="D155" t="s">
        <v>14</v>
      </c>
      <c r="E155" s="139">
        <v>11</v>
      </c>
      <c r="F155" s="139">
        <v>15</v>
      </c>
      <c r="G155" s="139">
        <v>19</v>
      </c>
      <c r="H155" t="s">
        <v>30</v>
      </c>
      <c r="I155" s="133" t="s">
        <v>28</v>
      </c>
      <c r="J155">
        <v>1000</v>
      </c>
    </row>
    <row r="156" spans="1:10">
      <c r="A156" t="s">
        <v>156</v>
      </c>
      <c r="B156" s="139" t="s">
        <v>162</v>
      </c>
      <c r="C156">
        <v>0.35499999999999998</v>
      </c>
      <c r="D156" t="s">
        <v>15</v>
      </c>
      <c r="E156" s="139">
        <v>115</v>
      </c>
      <c r="F156" s="139">
        <v>150</v>
      </c>
      <c r="G156" s="139">
        <v>190</v>
      </c>
      <c r="H156" t="s">
        <v>11</v>
      </c>
      <c r="I156" s="133" t="s">
        <v>28</v>
      </c>
      <c r="J156">
        <v>1000</v>
      </c>
    </row>
    <row r="157" spans="1:10">
      <c r="A157" t="s">
        <v>156</v>
      </c>
      <c r="B157" s="139" t="s">
        <v>163</v>
      </c>
      <c r="C157">
        <v>0.63500000000000001</v>
      </c>
      <c r="D157" t="s">
        <v>12</v>
      </c>
      <c r="E157" s="139">
        <v>160</v>
      </c>
      <c r="F157" s="139">
        <v>210</v>
      </c>
      <c r="G157" s="139">
        <v>265</v>
      </c>
      <c r="H157" t="s">
        <v>30</v>
      </c>
      <c r="I157" s="133" t="s">
        <v>28</v>
      </c>
      <c r="J157">
        <v>1000</v>
      </c>
    </row>
    <row r="158" spans="1:10">
      <c r="A158" t="s">
        <v>156</v>
      </c>
      <c r="B158" s="139" t="s">
        <v>164</v>
      </c>
      <c r="C158">
        <v>0.32</v>
      </c>
      <c r="D158" t="s">
        <v>12</v>
      </c>
      <c r="E158" s="139">
        <v>80</v>
      </c>
      <c r="F158" s="139">
        <v>105</v>
      </c>
      <c r="G158" s="139">
        <v>135</v>
      </c>
      <c r="H158" t="s">
        <v>30</v>
      </c>
      <c r="I158" s="133" t="s">
        <v>28</v>
      </c>
      <c r="J158">
        <v>1000</v>
      </c>
    </row>
    <row r="159" spans="1:10">
      <c r="A159" t="s">
        <v>156</v>
      </c>
      <c r="B159" s="139" t="s">
        <v>165</v>
      </c>
      <c r="C159">
        <v>12</v>
      </c>
      <c r="D159" t="s">
        <v>11</v>
      </c>
      <c r="E159" s="139">
        <v>3</v>
      </c>
      <c r="F159" s="139">
        <v>4</v>
      </c>
      <c r="G159" s="139">
        <v>5</v>
      </c>
      <c r="H159" t="s">
        <v>11</v>
      </c>
      <c r="I159" s="133" t="s">
        <v>28</v>
      </c>
      <c r="J159">
        <v>1000</v>
      </c>
    </row>
    <row r="160" spans="1:10">
      <c r="A160" t="s">
        <v>156</v>
      </c>
      <c r="B160" s="139" t="s">
        <v>166</v>
      </c>
      <c r="C160">
        <v>7.9</v>
      </c>
      <c r="D160" t="s">
        <v>14</v>
      </c>
      <c r="E160" s="139">
        <v>2</v>
      </c>
      <c r="F160" s="139">
        <v>2.6</v>
      </c>
      <c r="G160" s="139">
        <v>3.3</v>
      </c>
      <c r="H160" t="s">
        <v>30</v>
      </c>
      <c r="I160" s="133" t="s">
        <v>28</v>
      </c>
      <c r="J160">
        <v>1000</v>
      </c>
    </row>
    <row r="161" spans="1:10">
      <c r="A161" t="s">
        <v>156</v>
      </c>
      <c r="B161" s="139" t="s">
        <v>167</v>
      </c>
      <c r="C161">
        <v>7.9</v>
      </c>
      <c r="D161" t="s">
        <v>14</v>
      </c>
      <c r="E161" s="139">
        <v>2</v>
      </c>
      <c r="F161" s="139">
        <v>2.6</v>
      </c>
      <c r="G161" s="139">
        <v>3.3</v>
      </c>
      <c r="H161" t="s">
        <v>30</v>
      </c>
      <c r="I161" s="133" t="s">
        <v>28</v>
      </c>
      <c r="J161">
        <v>1000</v>
      </c>
    </row>
    <row r="162" spans="1:10">
      <c r="A162" t="s">
        <v>156</v>
      </c>
      <c r="B162" s="139" t="s">
        <v>168</v>
      </c>
      <c r="C162">
        <v>4</v>
      </c>
      <c r="D162" t="s">
        <v>14</v>
      </c>
      <c r="E162" s="139">
        <v>1</v>
      </c>
      <c r="F162" s="139">
        <v>1.3</v>
      </c>
      <c r="G162" s="139">
        <v>1.7</v>
      </c>
      <c r="H162" t="s">
        <v>30</v>
      </c>
      <c r="I162" s="133" t="s">
        <v>28</v>
      </c>
      <c r="J162">
        <v>1000</v>
      </c>
    </row>
    <row r="163" spans="1:10">
      <c r="A163" t="s">
        <v>156</v>
      </c>
      <c r="B163" s="139" t="s">
        <v>169</v>
      </c>
      <c r="C163">
        <v>9.6</v>
      </c>
      <c r="D163" t="s">
        <v>14</v>
      </c>
      <c r="E163" s="139">
        <v>2.4</v>
      </c>
      <c r="F163" s="139">
        <v>3.2</v>
      </c>
      <c r="G163" s="139">
        <v>4</v>
      </c>
      <c r="H163" t="s">
        <v>30</v>
      </c>
      <c r="I163" s="133" t="s">
        <v>28</v>
      </c>
      <c r="J163">
        <v>1000</v>
      </c>
    </row>
    <row r="164" spans="1:10">
      <c r="A164" t="s">
        <v>156</v>
      </c>
      <c r="B164" s="139" t="s">
        <v>170</v>
      </c>
      <c r="C164">
        <v>1.23</v>
      </c>
      <c r="D164" t="s">
        <v>12</v>
      </c>
      <c r="E164" s="139">
        <v>310</v>
      </c>
      <c r="F164" s="139">
        <v>405</v>
      </c>
      <c r="G164" s="139">
        <v>515</v>
      </c>
      <c r="H164" t="s">
        <v>30</v>
      </c>
      <c r="I164" s="133" t="s">
        <v>28</v>
      </c>
      <c r="J164">
        <v>1000</v>
      </c>
    </row>
    <row r="165" spans="1:10">
      <c r="A165" t="s">
        <v>156</v>
      </c>
      <c r="B165" s="139" t="s">
        <v>171</v>
      </c>
      <c r="C165">
        <v>4.78</v>
      </c>
      <c r="D165" t="s">
        <v>12</v>
      </c>
      <c r="E165" s="139">
        <v>1200</v>
      </c>
      <c r="F165" s="139">
        <v>1580</v>
      </c>
      <c r="G165" s="139">
        <v>2000</v>
      </c>
      <c r="H165" t="s">
        <v>30</v>
      </c>
      <c r="I165" s="133" t="s">
        <v>28</v>
      </c>
      <c r="J165">
        <v>1000</v>
      </c>
    </row>
    <row r="166" spans="1:10">
      <c r="A166" t="s">
        <v>156</v>
      </c>
      <c r="B166" s="139" t="s">
        <v>172</v>
      </c>
      <c r="C166">
        <v>0.6</v>
      </c>
      <c r="D166" t="s">
        <v>12</v>
      </c>
      <c r="E166" s="139">
        <v>150</v>
      </c>
      <c r="F166" s="139">
        <v>200</v>
      </c>
      <c r="G166" s="139">
        <v>250</v>
      </c>
      <c r="H166" t="s">
        <v>30</v>
      </c>
      <c r="I166" s="133" t="s">
        <v>28</v>
      </c>
      <c r="J166">
        <v>1000</v>
      </c>
    </row>
    <row r="167" spans="1:10">
      <c r="A167" t="s">
        <v>156</v>
      </c>
      <c r="B167" s="139" t="s">
        <v>173</v>
      </c>
      <c r="C167">
        <v>0.5</v>
      </c>
      <c r="D167" t="s">
        <v>12</v>
      </c>
      <c r="E167" s="139">
        <v>125</v>
      </c>
      <c r="F167" s="139">
        <v>165</v>
      </c>
      <c r="G167" s="139">
        <v>210</v>
      </c>
      <c r="H167" t="s">
        <v>30</v>
      </c>
      <c r="I167" s="133" t="s">
        <v>28</v>
      </c>
      <c r="J167">
        <v>1000</v>
      </c>
    </row>
    <row r="168" spans="1:10">
      <c r="A168" t="s">
        <v>156</v>
      </c>
      <c r="B168" s="139" t="s">
        <v>174</v>
      </c>
      <c r="C168">
        <v>0.3</v>
      </c>
      <c r="D168" t="s">
        <v>12</v>
      </c>
      <c r="E168" s="139">
        <v>75</v>
      </c>
      <c r="F168" s="139">
        <v>100</v>
      </c>
      <c r="G168" s="139">
        <v>125</v>
      </c>
      <c r="H168" t="s">
        <v>30</v>
      </c>
      <c r="I168" s="133" t="s">
        <v>28</v>
      </c>
      <c r="J168">
        <v>1000</v>
      </c>
    </row>
    <row r="169" spans="1:10">
      <c r="A169" t="s">
        <v>156</v>
      </c>
      <c r="B169" s="140" t="s">
        <v>175</v>
      </c>
      <c r="C169">
        <v>0.4</v>
      </c>
      <c r="D169" t="s">
        <v>12</v>
      </c>
      <c r="E169" s="140">
        <v>100</v>
      </c>
      <c r="F169" s="140">
        <v>130</v>
      </c>
      <c r="G169" s="140">
        <v>170</v>
      </c>
      <c r="H169" t="s">
        <v>30</v>
      </c>
      <c r="I169" s="133" t="s">
        <v>28</v>
      </c>
      <c r="J169">
        <v>1000</v>
      </c>
    </row>
    <row r="170" spans="1:10" ht="15.75">
      <c r="A170" s="142" t="s">
        <v>176</v>
      </c>
      <c r="B170" s="143" t="s">
        <v>146</v>
      </c>
      <c r="C170">
        <v>1.4750000000000001</v>
      </c>
      <c r="D170" t="s">
        <v>12</v>
      </c>
      <c r="E170" s="143">
        <v>375</v>
      </c>
      <c r="F170" s="143">
        <v>500</v>
      </c>
      <c r="G170" s="143">
        <v>600</v>
      </c>
      <c r="H170" t="s">
        <v>30</v>
      </c>
      <c r="I170" s="133" t="s">
        <v>28</v>
      </c>
      <c r="J170">
        <v>1000</v>
      </c>
    </row>
    <row r="171" spans="1:10" ht="15.75">
      <c r="A171" s="142" t="s">
        <v>176</v>
      </c>
      <c r="B171" s="144" t="s">
        <v>177</v>
      </c>
      <c r="C171">
        <v>6.0999999999999999E-2</v>
      </c>
      <c r="D171" t="s">
        <v>15</v>
      </c>
      <c r="E171" s="144">
        <v>15</v>
      </c>
      <c r="F171" s="144">
        <v>21</v>
      </c>
      <c r="G171" s="144">
        <v>25</v>
      </c>
      <c r="H171" t="s">
        <v>11</v>
      </c>
      <c r="I171" s="133" t="s">
        <v>28</v>
      </c>
      <c r="J171">
        <v>1000</v>
      </c>
    </row>
    <row r="172" spans="1:10" ht="15.75">
      <c r="A172" s="142" t="s">
        <v>176</v>
      </c>
      <c r="B172" s="144" t="s">
        <v>178</v>
      </c>
      <c r="C172">
        <v>2.21</v>
      </c>
      <c r="D172" t="s">
        <v>15</v>
      </c>
      <c r="E172" s="144">
        <v>560</v>
      </c>
      <c r="F172" s="144">
        <v>750</v>
      </c>
      <c r="G172" s="144">
        <v>900</v>
      </c>
      <c r="H172" t="s">
        <v>11</v>
      </c>
      <c r="I172" s="133" t="s">
        <v>28</v>
      </c>
      <c r="J172">
        <v>1000</v>
      </c>
    </row>
    <row r="173" spans="1:10" ht="15.75">
      <c r="A173" s="142" t="s">
        <v>176</v>
      </c>
      <c r="B173" s="144" t="s">
        <v>179</v>
      </c>
      <c r="C173">
        <v>6.4000000000000001E-2</v>
      </c>
      <c r="D173" t="s">
        <v>12</v>
      </c>
      <c r="E173" s="144">
        <v>16</v>
      </c>
      <c r="F173" s="144">
        <v>22</v>
      </c>
      <c r="G173" s="144">
        <v>26</v>
      </c>
      <c r="H173" t="s">
        <v>30</v>
      </c>
      <c r="I173" s="133" t="s">
        <v>28</v>
      </c>
      <c r="J173">
        <v>1000</v>
      </c>
    </row>
    <row r="174" spans="1:10" ht="15.75">
      <c r="A174" s="142" t="s">
        <v>176</v>
      </c>
      <c r="B174" s="144" t="s">
        <v>180</v>
      </c>
      <c r="C174">
        <v>5.6000000000000001E-2</v>
      </c>
      <c r="D174" t="s">
        <v>12</v>
      </c>
      <c r="E174" s="144">
        <v>14</v>
      </c>
      <c r="F174" s="144">
        <v>19</v>
      </c>
      <c r="G174" s="144">
        <v>23</v>
      </c>
      <c r="H174" t="s">
        <v>30</v>
      </c>
      <c r="I174" s="133" t="s">
        <v>28</v>
      </c>
      <c r="J174">
        <v>1000</v>
      </c>
    </row>
    <row r="175" spans="1:10" ht="15.75">
      <c r="A175" s="142" t="s">
        <v>176</v>
      </c>
      <c r="B175" s="144" t="s">
        <v>162</v>
      </c>
      <c r="C175">
        <v>0.19500000000000001</v>
      </c>
      <c r="D175" t="s">
        <v>15</v>
      </c>
      <c r="E175" s="144">
        <v>50</v>
      </c>
      <c r="F175" s="144">
        <v>65</v>
      </c>
      <c r="G175" s="144">
        <v>80</v>
      </c>
      <c r="H175" t="s">
        <v>11</v>
      </c>
      <c r="I175" s="133" t="s">
        <v>28</v>
      </c>
      <c r="J175">
        <v>1000</v>
      </c>
    </row>
    <row r="176" spans="1:10" ht="15.75">
      <c r="A176" s="142" t="s">
        <v>176</v>
      </c>
      <c r="B176" s="144" t="s">
        <v>175</v>
      </c>
      <c r="C176">
        <v>0.37</v>
      </c>
      <c r="D176" t="s">
        <v>12</v>
      </c>
      <c r="E176" s="144">
        <v>95</v>
      </c>
      <c r="F176" s="144">
        <v>125</v>
      </c>
      <c r="G176" s="144">
        <v>150</v>
      </c>
      <c r="H176" t="s">
        <v>30</v>
      </c>
      <c r="I176" s="133" t="s">
        <v>28</v>
      </c>
      <c r="J176">
        <v>1000</v>
      </c>
    </row>
    <row r="177" spans="1:10" ht="15.75">
      <c r="A177" s="142" t="s">
        <v>176</v>
      </c>
      <c r="B177" s="144" t="s">
        <v>181</v>
      </c>
      <c r="C177">
        <v>0.92500000000000004</v>
      </c>
      <c r="D177" t="s">
        <v>12</v>
      </c>
      <c r="E177" s="144">
        <v>235</v>
      </c>
      <c r="F177" s="144">
        <v>315</v>
      </c>
      <c r="G177" s="144">
        <v>375</v>
      </c>
      <c r="H177" t="s">
        <v>30</v>
      </c>
      <c r="I177" s="133" t="s">
        <v>28</v>
      </c>
      <c r="J177">
        <v>1000</v>
      </c>
    </row>
    <row r="178" spans="1:10" ht="15.75">
      <c r="A178" s="142" t="s">
        <v>176</v>
      </c>
      <c r="B178" s="145" t="s">
        <v>182</v>
      </c>
      <c r="C178">
        <v>2.89</v>
      </c>
      <c r="D178" t="s">
        <v>12</v>
      </c>
      <c r="E178" s="145">
        <v>735</v>
      </c>
      <c r="F178" s="145">
        <v>980</v>
      </c>
      <c r="G178" s="145">
        <v>1175</v>
      </c>
      <c r="H178" t="s">
        <v>30</v>
      </c>
      <c r="I178" s="133" t="s">
        <v>28</v>
      </c>
      <c r="J178">
        <v>1000</v>
      </c>
    </row>
    <row r="179" spans="1:10" ht="15.75">
      <c r="A179" t="s">
        <v>183</v>
      </c>
      <c r="B179" s="141" t="s">
        <v>184</v>
      </c>
      <c r="C179">
        <v>1.27</v>
      </c>
      <c r="D179" t="s">
        <v>12</v>
      </c>
      <c r="E179" s="143">
        <v>325</v>
      </c>
      <c r="F179" s="143">
        <v>405</v>
      </c>
      <c r="G179" s="143">
        <v>540</v>
      </c>
      <c r="H179" t="s">
        <v>30</v>
      </c>
      <c r="I179" s="133" t="s">
        <v>28</v>
      </c>
      <c r="J179">
        <v>1000</v>
      </c>
    </row>
    <row r="180" spans="1:10" ht="15.75">
      <c r="A180" t="s">
        <v>183</v>
      </c>
      <c r="B180" s="146" t="s">
        <v>147</v>
      </c>
      <c r="C180">
        <v>7.4999999999999997E-2</v>
      </c>
      <c r="D180" t="s">
        <v>15</v>
      </c>
      <c r="E180" s="144">
        <v>19</v>
      </c>
      <c r="F180" s="144">
        <v>24</v>
      </c>
      <c r="G180" s="144">
        <v>32</v>
      </c>
      <c r="H180" t="s">
        <v>11</v>
      </c>
      <c r="I180" s="133" t="s">
        <v>28</v>
      </c>
      <c r="J180">
        <v>1000</v>
      </c>
    </row>
    <row r="181" spans="1:10" ht="15.75">
      <c r="A181" t="s">
        <v>183</v>
      </c>
      <c r="B181" s="139" t="s">
        <v>157</v>
      </c>
      <c r="C181">
        <v>0.90500000000000003</v>
      </c>
      <c r="D181" s="147" t="s">
        <v>12</v>
      </c>
      <c r="E181" s="144">
        <v>230</v>
      </c>
      <c r="F181" s="144">
        <v>290</v>
      </c>
      <c r="G181" s="144">
        <v>385</v>
      </c>
      <c r="H181" t="s">
        <v>30</v>
      </c>
      <c r="I181" s="133" t="s">
        <v>28</v>
      </c>
      <c r="J181">
        <v>1000</v>
      </c>
    </row>
    <row r="182" spans="1:10" ht="15.75">
      <c r="A182" t="s">
        <v>183</v>
      </c>
      <c r="B182" s="139" t="s">
        <v>159</v>
      </c>
      <c r="C182">
        <v>2.16</v>
      </c>
      <c r="D182" s="147" t="s">
        <v>12</v>
      </c>
      <c r="E182" s="144">
        <v>550</v>
      </c>
      <c r="F182" s="144">
        <v>690</v>
      </c>
      <c r="G182" s="148">
        <v>920</v>
      </c>
      <c r="H182" t="s">
        <v>30</v>
      </c>
      <c r="I182" s="133" t="s">
        <v>28</v>
      </c>
      <c r="J182">
        <v>1000</v>
      </c>
    </row>
    <row r="183" spans="1:10" ht="15.75">
      <c r="A183" t="s">
        <v>183</v>
      </c>
      <c r="B183" s="139" t="s">
        <v>185</v>
      </c>
      <c r="C183">
        <v>0.59</v>
      </c>
      <c r="D183" s="147" t="s">
        <v>12</v>
      </c>
      <c r="E183" s="144">
        <v>150</v>
      </c>
      <c r="F183" s="144">
        <v>190</v>
      </c>
      <c r="G183" s="144">
        <v>250</v>
      </c>
      <c r="H183" t="s">
        <v>30</v>
      </c>
      <c r="I183" s="133" t="s">
        <v>28</v>
      </c>
      <c r="J183">
        <v>1000</v>
      </c>
    </row>
    <row r="184" spans="1:10" ht="15.75">
      <c r="A184" t="s">
        <v>183</v>
      </c>
      <c r="B184" s="139" t="s">
        <v>186</v>
      </c>
      <c r="C184">
        <v>0.78500000000000003</v>
      </c>
      <c r="D184" s="147" t="s">
        <v>12</v>
      </c>
      <c r="E184" s="144">
        <v>200</v>
      </c>
      <c r="F184" s="144">
        <v>250</v>
      </c>
      <c r="G184" s="144">
        <v>335</v>
      </c>
      <c r="H184" t="s">
        <v>30</v>
      </c>
      <c r="I184" s="133" t="s">
        <v>28</v>
      </c>
      <c r="J184">
        <v>1000</v>
      </c>
    </row>
    <row r="185" spans="1:10" ht="15.75">
      <c r="A185" t="s">
        <v>183</v>
      </c>
      <c r="B185" s="139" t="s">
        <v>160</v>
      </c>
      <c r="C185">
        <v>0.04</v>
      </c>
      <c r="D185" s="147" t="s">
        <v>12</v>
      </c>
      <c r="E185" s="144">
        <v>10</v>
      </c>
      <c r="F185" s="144">
        <v>13</v>
      </c>
      <c r="G185" s="144">
        <v>17</v>
      </c>
      <c r="H185" t="s">
        <v>30</v>
      </c>
      <c r="I185" s="133" t="s">
        <v>28</v>
      </c>
      <c r="J185">
        <v>1000</v>
      </c>
    </row>
    <row r="186" spans="1:10" ht="15.75">
      <c r="A186" t="s">
        <v>183</v>
      </c>
      <c r="B186" s="139" t="s">
        <v>187</v>
      </c>
      <c r="C186">
        <v>0.08</v>
      </c>
      <c r="D186" s="147" t="s">
        <v>12</v>
      </c>
      <c r="E186" s="144">
        <v>20</v>
      </c>
      <c r="F186" s="144">
        <v>25</v>
      </c>
      <c r="G186" s="144">
        <v>35</v>
      </c>
      <c r="H186" t="s">
        <v>30</v>
      </c>
      <c r="I186" s="133" t="s">
        <v>28</v>
      </c>
      <c r="J186">
        <v>1000</v>
      </c>
    </row>
    <row r="187" spans="1:10" ht="15.75">
      <c r="A187" t="s">
        <v>183</v>
      </c>
      <c r="B187" s="139" t="s">
        <v>188</v>
      </c>
      <c r="C187">
        <v>0.122</v>
      </c>
      <c r="D187" t="s">
        <v>15</v>
      </c>
      <c r="E187" s="144">
        <v>31</v>
      </c>
      <c r="F187" s="144">
        <v>39</v>
      </c>
      <c r="G187" s="144">
        <v>52</v>
      </c>
      <c r="H187" t="s">
        <v>11</v>
      </c>
      <c r="I187" s="133" t="s">
        <v>28</v>
      </c>
      <c r="J187">
        <v>1000</v>
      </c>
    </row>
    <row r="188" spans="1:10" ht="15.75">
      <c r="A188" t="s">
        <v>183</v>
      </c>
      <c r="B188" s="139" t="s">
        <v>189</v>
      </c>
      <c r="C188">
        <v>0.155</v>
      </c>
      <c r="D188" s="147" t="s">
        <v>12</v>
      </c>
      <c r="E188" s="144">
        <v>40</v>
      </c>
      <c r="F188" s="144">
        <v>50</v>
      </c>
      <c r="G188" s="144">
        <v>65</v>
      </c>
      <c r="H188" t="s">
        <v>30</v>
      </c>
      <c r="I188" s="133" t="s">
        <v>28</v>
      </c>
      <c r="J188">
        <v>1000</v>
      </c>
    </row>
    <row r="189" spans="1:10" ht="15.75">
      <c r="A189" t="s">
        <v>183</v>
      </c>
      <c r="B189" s="139" t="s">
        <v>190</v>
      </c>
      <c r="C189">
        <v>5.8999999999999997E-2</v>
      </c>
      <c r="D189" t="s">
        <v>15</v>
      </c>
      <c r="E189" s="144">
        <v>15</v>
      </c>
      <c r="F189" s="144">
        <v>19</v>
      </c>
      <c r="G189" s="144">
        <v>25</v>
      </c>
      <c r="H189" t="s">
        <v>11</v>
      </c>
      <c r="I189" s="133" t="s">
        <v>28</v>
      </c>
      <c r="J189">
        <v>1000</v>
      </c>
    </row>
    <row r="190" spans="1:10" ht="15.75">
      <c r="A190" t="s">
        <v>183</v>
      </c>
      <c r="B190" s="139" t="s">
        <v>191</v>
      </c>
      <c r="C190">
        <v>9.5000000000000001E-2</v>
      </c>
      <c r="D190" s="147" t="s">
        <v>12</v>
      </c>
      <c r="E190" s="144">
        <v>25</v>
      </c>
      <c r="F190" s="144">
        <v>30</v>
      </c>
      <c r="G190" s="144">
        <v>40</v>
      </c>
      <c r="H190" t="s">
        <v>30</v>
      </c>
      <c r="I190" s="133" t="s">
        <v>28</v>
      </c>
      <c r="J190">
        <v>1000</v>
      </c>
    </row>
    <row r="191" spans="1:10" ht="15.75">
      <c r="A191" t="s">
        <v>183</v>
      </c>
      <c r="B191" s="139" t="s">
        <v>192</v>
      </c>
      <c r="C191">
        <v>7.0999999999999994E-2</v>
      </c>
      <c r="D191" s="147" t="s">
        <v>12</v>
      </c>
      <c r="E191" s="144">
        <v>18</v>
      </c>
      <c r="F191" s="144">
        <v>23</v>
      </c>
      <c r="G191" s="144">
        <v>30</v>
      </c>
      <c r="H191" t="s">
        <v>30</v>
      </c>
      <c r="I191" s="133" t="s">
        <v>28</v>
      </c>
      <c r="J191">
        <v>1000</v>
      </c>
    </row>
    <row r="192" spans="1:10" ht="15.75">
      <c r="A192" t="s">
        <v>183</v>
      </c>
      <c r="B192" s="139" t="s">
        <v>155</v>
      </c>
      <c r="C192">
        <v>0.2</v>
      </c>
      <c r="D192" s="147" t="s">
        <v>12</v>
      </c>
      <c r="E192" s="144">
        <v>50</v>
      </c>
      <c r="F192" s="144">
        <v>65</v>
      </c>
      <c r="G192" s="144">
        <v>85</v>
      </c>
      <c r="H192" t="s">
        <v>30</v>
      </c>
      <c r="I192" s="133" t="s">
        <v>28</v>
      </c>
      <c r="J192">
        <v>1000</v>
      </c>
    </row>
    <row r="193" spans="1:10" ht="15.75">
      <c r="A193" t="s">
        <v>183</v>
      </c>
      <c r="B193" s="140" t="s">
        <v>193</v>
      </c>
      <c r="C193">
        <v>1.6E-2</v>
      </c>
      <c r="D193" s="147" t="s">
        <v>12</v>
      </c>
      <c r="E193" s="145">
        <v>4</v>
      </c>
      <c r="F193" s="145">
        <v>5</v>
      </c>
      <c r="G193" s="145">
        <v>7</v>
      </c>
      <c r="H193" t="s">
        <v>30</v>
      </c>
      <c r="I193" s="133" t="s">
        <v>28</v>
      </c>
      <c r="J193">
        <v>1000</v>
      </c>
    </row>
    <row r="194" spans="1:10" ht="15.75">
      <c r="A194" t="s">
        <v>194</v>
      </c>
      <c r="B194" s="149" t="s">
        <v>147</v>
      </c>
      <c r="C194">
        <v>0.10100000000000001</v>
      </c>
      <c r="D194" t="s">
        <v>15</v>
      </c>
      <c r="E194" s="143">
        <v>25</v>
      </c>
      <c r="F194" s="143">
        <v>33</v>
      </c>
      <c r="G194" s="143">
        <v>43</v>
      </c>
      <c r="H194" t="s">
        <v>11</v>
      </c>
      <c r="I194" t="s">
        <v>28</v>
      </c>
      <c r="J194">
        <v>1000</v>
      </c>
    </row>
    <row r="195" spans="1:10" ht="15.75">
      <c r="A195" t="s">
        <v>194</v>
      </c>
      <c r="B195" s="144" t="s">
        <v>157</v>
      </c>
      <c r="C195">
        <v>0.67</v>
      </c>
      <c r="D195" s="147" t="s">
        <v>12</v>
      </c>
      <c r="E195" s="144">
        <v>165</v>
      </c>
      <c r="F195" s="144">
        <v>220</v>
      </c>
      <c r="G195" s="144">
        <v>285</v>
      </c>
      <c r="H195" t="s">
        <v>30</v>
      </c>
      <c r="I195" t="s">
        <v>28</v>
      </c>
      <c r="J195">
        <v>1000</v>
      </c>
    </row>
    <row r="196" spans="1:10" ht="15.75">
      <c r="A196" t="s">
        <v>194</v>
      </c>
      <c r="B196" s="144" t="s">
        <v>159</v>
      </c>
      <c r="C196">
        <v>2.19</v>
      </c>
      <c r="D196" s="147" t="s">
        <v>12</v>
      </c>
      <c r="E196" s="144">
        <v>540</v>
      </c>
      <c r="F196" s="144">
        <v>720</v>
      </c>
      <c r="G196" s="144">
        <v>930</v>
      </c>
      <c r="H196" t="s">
        <v>30</v>
      </c>
      <c r="I196" t="s">
        <v>28</v>
      </c>
      <c r="J196">
        <v>1000</v>
      </c>
    </row>
    <row r="197" spans="1:10" ht="15.75">
      <c r="A197" t="s">
        <v>194</v>
      </c>
      <c r="B197" s="144" t="s">
        <v>195</v>
      </c>
      <c r="C197">
        <v>1.6950000000000001</v>
      </c>
      <c r="D197" s="147" t="s">
        <v>12</v>
      </c>
      <c r="E197" s="144">
        <v>420</v>
      </c>
      <c r="F197" s="144">
        <v>560</v>
      </c>
      <c r="G197" s="144">
        <v>715</v>
      </c>
      <c r="H197" t="s">
        <v>30</v>
      </c>
      <c r="I197" t="s">
        <v>28</v>
      </c>
      <c r="J197">
        <v>1000</v>
      </c>
    </row>
    <row r="198" spans="1:10" ht="15.75">
      <c r="A198" t="s">
        <v>194</v>
      </c>
      <c r="B198" s="144" t="s">
        <v>160</v>
      </c>
      <c r="C198">
        <v>8.5000000000000006E-2</v>
      </c>
      <c r="D198" s="147" t="s">
        <v>12</v>
      </c>
      <c r="E198" s="144">
        <v>21</v>
      </c>
      <c r="F198" s="144">
        <v>28</v>
      </c>
      <c r="G198" s="144">
        <v>36</v>
      </c>
      <c r="H198" t="s">
        <v>30</v>
      </c>
      <c r="I198" t="s">
        <v>28</v>
      </c>
      <c r="J198">
        <v>1000</v>
      </c>
    </row>
    <row r="199" spans="1:10" ht="15.75">
      <c r="A199" t="s">
        <v>194</v>
      </c>
      <c r="B199" s="144" t="s">
        <v>187</v>
      </c>
      <c r="C199">
        <v>8.5000000000000006E-2</v>
      </c>
      <c r="D199" s="147" t="s">
        <v>12</v>
      </c>
      <c r="E199" s="144">
        <v>21</v>
      </c>
      <c r="F199" s="144">
        <v>28</v>
      </c>
      <c r="G199" s="144">
        <v>36</v>
      </c>
      <c r="H199" t="s">
        <v>30</v>
      </c>
      <c r="I199" t="s">
        <v>28</v>
      </c>
      <c r="J199">
        <v>1000</v>
      </c>
    </row>
    <row r="200" spans="1:10" ht="15.75">
      <c r="A200" t="s">
        <v>194</v>
      </c>
      <c r="B200" s="144" t="s">
        <v>196</v>
      </c>
      <c r="C200">
        <v>1.01</v>
      </c>
      <c r="D200" t="s">
        <v>15</v>
      </c>
      <c r="E200" s="144">
        <v>250</v>
      </c>
      <c r="F200" s="144">
        <v>330</v>
      </c>
      <c r="G200" s="144">
        <v>430</v>
      </c>
      <c r="H200" t="s">
        <v>11</v>
      </c>
      <c r="I200" t="s">
        <v>28</v>
      </c>
      <c r="J200">
        <v>1000</v>
      </c>
    </row>
    <row r="201" spans="1:10" ht="15.75">
      <c r="A201" t="s">
        <v>194</v>
      </c>
      <c r="B201" s="144" t="s">
        <v>197</v>
      </c>
      <c r="C201">
        <v>0.10100000000000001</v>
      </c>
      <c r="D201" s="147" t="s">
        <v>12</v>
      </c>
      <c r="E201" s="144">
        <v>25</v>
      </c>
      <c r="F201" s="144">
        <v>33</v>
      </c>
      <c r="G201" s="144">
        <v>43</v>
      </c>
      <c r="H201" t="s">
        <v>30</v>
      </c>
      <c r="I201" t="s">
        <v>28</v>
      </c>
      <c r="J201">
        <v>1000</v>
      </c>
    </row>
    <row r="202" spans="1:10" ht="15.75">
      <c r="A202" t="s">
        <v>194</v>
      </c>
      <c r="B202" s="144" t="s">
        <v>190</v>
      </c>
      <c r="C202">
        <v>5.1999999999999998E-2</v>
      </c>
      <c r="D202" t="s">
        <v>15</v>
      </c>
      <c r="E202" s="144">
        <v>13</v>
      </c>
      <c r="F202" s="144">
        <v>17</v>
      </c>
      <c r="G202" s="144">
        <v>22</v>
      </c>
      <c r="H202" t="s">
        <v>11</v>
      </c>
      <c r="I202" t="s">
        <v>28</v>
      </c>
      <c r="J202">
        <v>1000</v>
      </c>
    </row>
    <row r="203" spans="1:10" ht="15.75">
      <c r="A203" t="s">
        <v>194</v>
      </c>
      <c r="B203" s="144" t="s">
        <v>198</v>
      </c>
      <c r="C203">
        <v>5.1999999999999998E-2</v>
      </c>
      <c r="D203" t="s">
        <v>15</v>
      </c>
      <c r="E203" s="144">
        <v>13</v>
      </c>
      <c r="F203" s="144">
        <v>17</v>
      </c>
      <c r="G203" s="144">
        <v>22</v>
      </c>
      <c r="H203" t="s">
        <v>11</v>
      </c>
      <c r="I203" t="s">
        <v>28</v>
      </c>
      <c r="J203">
        <v>1000</v>
      </c>
    </row>
    <row r="204" spans="1:10" ht="15.75">
      <c r="A204" t="s">
        <v>194</v>
      </c>
      <c r="B204" s="144" t="s">
        <v>199</v>
      </c>
      <c r="C204">
        <v>2.3650000000000002</v>
      </c>
      <c r="D204" t="s">
        <v>15</v>
      </c>
      <c r="E204" s="144">
        <v>585</v>
      </c>
      <c r="F204" s="144">
        <v>780</v>
      </c>
      <c r="G204" s="144">
        <v>1000</v>
      </c>
      <c r="H204" t="s">
        <v>11</v>
      </c>
      <c r="I204" t="s">
        <v>28</v>
      </c>
      <c r="J204">
        <v>1000</v>
      </c>
    </row>
    <row r="205" spans="1:10" ht="15.75">
      <c r="A205" t="s">
        <v>194</v>
      </c>
      <c r="B205" s="145" t="s">
        <v>200</v>
      </c>
      <c r="C205">
        <v>0.85</v>
      </c>
      <c r="D205" s="147" t="s">
        <v>12</v>
      </c>
      <c r="E205" s="145">
        <v>210</v>
      </c>
      <c r="F205" s="145">
        <v>280</v>
      </c>
      <c r="G205" s="145">
        <v>360</v>
      </c>
      <c r="H205" t="s">
        <v>30</v>
      </c>
      <c r="I205" t="s">
        <v>28</v>
      </c>
      <c r="J205">
        <v>1000</v>
      </c>
    </row>
    <row r="206" spans="1:10">
      <c r="A206" t="s">
        <v>201</v>
      </c>
      <c r="B206" s="141" t="s">
        <v>202</v>
      </c>
      <c r="C206">
        <v>1.2350000000000001</v>
      </c>
      <c r="D206" s="147" t="s">
        <v>12</v>
      </c>
      <c r="E206" s="141">
        <v>315</v>
      </c>
      <c r="F206" s="141">
        <v>420</v>
      </c>
      <c r="G206" s="141">
        <v>500</v>
      </c>
      <c r="H206" t="s">
        <v>30</v>
      </c>
      <c r="I206" t="s">
        <v>28</v>
      </c>
      <c r="J206">
        <v>1000</v>
      </c>
    </row>
    <row r="207" spans="1:10">
      <c r="A207" t="s">
        <v>201</v>
      </c>
      <c r="B207" s="139" t="s">
        <v>203</v>
      </c>
      <c r="C207">
        <v>3.54</v>
      </c>
      <c r="D207" s="147" t="s">
        <v>12</v>
      </c>
      <c r="E207" s="139">
        <v>900</v>
      </c>
      <c r="F207" s="139">
        <v>1200</v>
      </c>
      <c r="G207" s="139">
        <v>1440</v>
      </c>
      <c r="H207" t="s">
        <v>30</v>
      </c>
      <c r="I207" t="s">
        <v>28</v>
      </c>
      <c r="J207">
        <v>1000</v>
      </c>
    </row>
    <row r="208" spans="1:10">
      <c r="A208" t="s">
        <v>201</v>
      </c>
      <c r="B208" s="139" t="s">
        <v>175</v>
      </c>
      <c r="C208">
        <v>0.495</v>
      </c>
      <c r="D208" s="147" t="s">
        <v>12</v>
      </c>
      <c r="E208" s="139">
        <v>125</v>
      </c>
      <c r="F208" s="139">
        <v>170</v>
      </c>
      <c r="G208" s="139">
        <v>200</v>
      </c>
      <c r="H208" t="s">
        <v>30</v>
      </c>
      <c r="I208" t="s">
        <v>28</v>
      </c>
      <c r="J208">
        <v>1000</v>
      </c>
    </row>
    <row r="209" spans="1:10">
      <c r="A209" t="s">
        <v>201</v>
      </c>
      <c r="B209" s="139" t="s">
        <v>173</v>
      </c>
      <c r="C209">
        <v>0.61499999999999999</v>
      </c>
      <c r="D209" s="147" t="s">
        <v>12</v>
      </c>
      <c r="E209" s="139">
        <v>155</v>
      </c>
      <c r="F209" s="139">
        <v>210</v>
      </c>
      <c r="G209" s="139">
        <v>250</v>
      </c>
      <c r="H209" t="s">
        <v>30</v>
      </c>
      <c r="I209" t="s">
        <v>28</v>
      </c>
      <c r="J209">
        <v>1000</v>
      </c>
    </row>
    <row r="210" spans="1:10">
      <c r="A210" t="s">
        <v>201</v>
      </c>
      <c r="B210" s="139" t="s">
        <v>172</v>
      </c>
      <c r="C210">
        <v>0.74</v>
      </c>
      <c r="D210" s="147" t="s">
        <v>12</v>
      </c>
      <c r="E210" s="139">
        <v>190</v>
      </c>
      <c r="F210" s="139">
        <v>250</v>
      </c>
      <c r="G210" s="139">
        <v>300</v>
      </c>
      <c r="H210" t="s">
        <v>30</v>
      </c>
      <c r="I210" t="s">
        <v>28</v>
      </c>
      <c r="J210">
        <v>1000</v>
      </c>
    </row>
    <row r="211" spans="1:10">
      <c r="A211" t="s">
        <v>201</v>
      </c>
      <c r="B211" s="140" t="s">
        <v>204</v>
      </c>
      <c r="C211">
        <v>0.37</v>
      </c>
      <c r="D211" s="147" t="s">
        <v>12</v>
      </c>
      <c r="E211" s="140">
        <v>95</v>
      </c>
      <c r="F211" s="140">
        <v>125</v>
      </c>
      <c r="G211" s="140">
        <v>150</v>
      </c>
      <c r="H211" t="s">
        <v>30</v>
      </c>
      <c r="I211" t="s">
        <v>28</v>
      </c>
      <c r="J211">
        <v>1000</v>
      </c>
    </row>
    <row r="212" spans="1:10">
      <c r="A212" t="s">
        <v>205</v>
      </c>
      <c r="B212" s="141" t="s">
        <v>206</v>
      </c>
      <c r="C212">
        <v>4.01</v>
      </c>
      <c r="D212" s="147" t="s">
        <v>12</v>
      </c>
      <c r="E212" s="138">
        <v>1080</v>
      </c>
      <c r="F212" s="138">
        <v>1300</v>
      </c>
      <c r="G212" s="138">
        <v>1630</v>
      </c>
      <c r="H212" t="s">
        <v>30</v>
      </c>
      <c r="I212" t="s">
        <v>28</v>
      </c>
      <c r="J212">
        <v>1000</v>
      </c>
    </row>
    <row r="213" spans="1:10">
      <c r="A213" t="s">
        <v>205</v>
      </c>
      <c r="B213" s="139" t="s">
        <v>207</v>
      </c>
      <c r="C213">
        <v>0.44500000000000001</v>
      </c>
      <c r="D213" t="s">
        <v>15</v>
      </c>
      <c r="E213" s="146">
        <v>120</v>
      </c>
      <c r="F213" s="146">
        <v>145</v>
      </c>
      <c r="G213" s="146">
        <v>180</v>
      </c>
      <c r="H213" t="s">
        <v>11</v>
      </c>
      <c r="I213" t="s">
        <v>28</v>
      </c>
      <c r="J213">
        <v>1000</v>
      </c>
    </row>
    <row r="214" spans="1:10">
      <c r="A214" t="s">
        <v>205</v>
      </c>
      <c r="B214" s="139" t="s">
        <v>208</v>
      </c>
      <c r="C214">
        <v>1.93</v>
      </c>
      <c r="D214" t="s">
        <v>14</v>
      </c>
      <c r="E214" s="146">
        <v>0.8</v>
      </c>
      <c r="F214" s="146">
        <v>1</v>
      </c>
      <c r="G214" s="146">
        <v>1.3</v>
      </c>
      <c r="H214" t="s">
        <v>30</v>
      </c>
      <c r="I214" t="s">
        <v>28</v>
      </c>
      <c r="J214">
        <v>1000</v>
      </c>
    </row>
    <row r="215" spans="1:10">
      <c r="A215" t="s">
        <v>205</v>
      </c>
      <c r="B215" s="139" t="s">
        <v>209</v>
      </c>
      <c r="C215">
        <v>2.0299999999999998</v>
      </c>
      <c r="D215" t="s">
        <v>12</v>
      </c>
      <c r="E215" s="139">
        <v>450</v>
      </c>
      <c r="F215" s="146">
        <v>680</v>
      </c>
      <c r="G215" s="146">
        <v>900</v>
      </c>
      <c r="H215" t="s">
        <v>30</v>
      </c>
      <c r="I215" t="s">
        <v>28</v>
      </c>
      <c r="J215">
        <v>1000</v>
      </c>
    </row>
    <row r="216" spans="1:10">
      <c r="A216" t="s">
        <v>205</v>
      </c>
      <c r="B216" s="139" t="s">
        <v>210</v>
      </c>
      <c r="C216">
        <v>0.86</v>
      </c>
      <c r="D216" t="s">
        <v>15</v>
      </c>
      <c r="E216" s="146">
        <v>230</v>
      </c>
      <c r="F216" s="146">
        <v>280</v>
      </c>
      <c r="G216" s="146">
        <v>350</v>
      </c>
      <c r="H216" t="s">
        <v>11</v>
      </c>
      <c r="I216" t="s">
        <v>28</v>
      </c>
      <c r="J216">
        <v>1000</v>
      </c>
    </row>
    <row r="217" spans="1:10">
      <c r="A217" t="s">
        <v>205</v>
      </c>
      <c r="B217" s="139" t="s">
        <v>211</v>
      </c>
      <c r="C217">
        <v>8.5999999999999993E-2</v>
      </c>
      <c r="D217" t="s">
        <v>12</v>
      </c>
      <c r="E217" s="146">
        <v>23</v>
      </c>
      <c r="F217" s="146">
        <v>28</v>
      </c>
      <c r="G217" s="146">
        <v>35</v>
      </c>
      <c r="H217" t="s">
        <v>30</v>
      </c>
      <c r="I217" t="s">
        <v>28</v>
      </c>
      <c r="J217">
        <v>1000</v>
      </c>
    </row>
    <row r="218" spans="1:10">
      <c r="A218" t="s">
        <v>205</v>
      </c>
      <c r="B218" s="140" t="s">
        <v>212</v>
      </c>
      <c r="C218">
        <v>2.2050000000000001</v>
      </c>
      <c r="D218" t="s">
        <v>12</v>
      </c>
      <c r="E218" s="188">
        <v>595</v>
      </c>
      <c r="F218" s="188">
        <v>715</v>
      </c>
      <c r="G218" s="188">
        <v>895</v>
      </c>
      <c r="H218" t="s">
        <v>30</v>
      </c>
      <c r="I218" t="s">
        <v>28</v>
      </c>
      <c r="J218">
        <v>1000</v>
      </c>
    </row>
  </sheetData>
  <sheetProtection algorithmName="SHA-512" hashValue="pUCY4q6KBXBNQsL2DcQw5Cbb7pxSb7huWuKn/VO3PH218xKqDk+vafZqzK2rR4MHIxTgxCbPCNjYF4Eyo08/7w==" saltValue="MLMJFqdv2m10KmeuL1y2+w==" spinCount="100000" sheet="1" objects="1" scenarios="1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25491-34C4-42B8-9858-961A83EFFFD2}">
  <sheetPr>
    <tabColor theme="9" tint="-0.249977111117893"/>
  </sheetPr>
  <dimension ref="A1:D20"/>
  <sheetViews>
    <sheetView workbookViewId="0">
      <selection activeCell="C24" sqref="C24"/>
    </sheetView>
  </sheetViews>
  <sheetFormatPr defaultRowHeight="15"/>
  <cols>
    <col min="1" max="1" width="36.7109375" customWidth="1"/>
  </cols>
  <sheetData>
    <row r="1" spans="1:4">
      <c r="A1" t="s">
        <v>22</v>
      </c>
      <c r="B1" t="s">
        <v>0</v>
      </c>
      <c r="C1" t="s">
        <v>1</v>
      </c>
      <c r="D1" t="s">
        <v>2</v>
      </c>
    </row>
    <row r="2" spans="1:4">
      <c r="A2" t="s">
        <v>26</v>
      </c>
      <c r="B2" s="96">
        <v>198</v>
      </c>
      <c r="C2" s="96">
        <v>262</v>
      </c>
      <c r="D2" s="96">
        <v>317</v>
      </c>
    </row>
    <row r="3" spans="1:4">
      <c r="A3" t="s">
        <v>45</v>
      </c>
      <c r="B3">
        <v>253</v>
      </c>
      <c r="C3">
        <v>304</v>
      </c>
      <c r="D3">
        <v>380</v>
      </c>
    </row>
    <row r="4" spans="1:4">
      <c r="A4" t="s">
        <v>55</v>
      </c>
      <c r="B4">
        <v>210</v>
      </c>
      <c r="C4">
        <v>285</v>
      </c>
      <c r="D4">
        <v>364</v>
      </c>
    </row>
    <row r="5" spans="1:4">
      <c r="A5" t="s">
        <v>67</v>
      </c>
      <c r="B5">
        <v>200</v>
      </c>
      <c r="C5">
        <v>300</v>
      </c>
      <c r="D5">
        <v>320</v>
      </c>
    </row>
    <row r="6" spans="1:4">
      <c r="A6" t="s">
        <v>81</v>
      </c>
      <c r="B6">
        <v>229</v>
      </c>
      <c r="C6">
        <v>287</v>
      </c>
      <c r="D6">
        <v>328</v>
      </c>
    </row>
    <row r="7" spans="1:4">
      <c r="A7" t="s">
        <v>93</v>
      </c>
      <c r="B7">
        <v>194</v>
      </c>
      <c r="C7">
        <v>282</v>
      </c>
      <c r="D7">
        <v>328</v>
      </c>
    </row>
    <row r="8" spans="1:4">
      <c r="A8" t="s">
        <v>100</v>
      </c>
      <c r="B8">
        <v>199</v>
      </c>
      <c r="C8">
        <v>308</v>
      </c>
      <c r="D8">
        <v>308</v>
      </c>
    </row>
    <row r="9" spans="1:4">
      <c r="A9" t="s">
        <v>108</v>
      </c>
      <c r="B9">
        <v>213</v>
      </c>
      <c r="C9">
        <v>266</v>
      </c>
      <c r="D9">
        <v>320</v>
      </c>
    </row>
    <row r="10" spans="1:4">
      <c r="A10" t="s">
        <v>137</v>
      </c>
      <c r="B10">
        <v>217</v>
      </c>
      <c r="C10">
        <v>266</v>
      </c>
      <c r="D10">
        <v>326</v>
      </c>
    </row>
    <row r="11" spans="1:4">
      <c r="A11" t="s">
        <v>118</v>
      </c>
      <c r="B11">
        <v>200</v>
      </c>
      <c r="C11">
        <v>263</v>
      </c>
      <c r="D11">
        <v>324</v>
      </c>
    </row>
    <row r="12" spans="1:4">
      <c r="A12" t="s">
        <v>125</v>
      </c>
      <c r="B12">
        <v>185</v>
      </c>
      <c r="C12">
        <v>290</v>
      </c>
      <c r="D12">
        <v>322</v>
      </c>
    </row>
    <row r="13" spans="1:4">
      <c r="A13" t="s">
        <v>132</v>
      </c>
      <c r="B13">
        <v>186</v>
      </c>
      <c r="C13">
        <v>287</v>
      </c>
      <c r="D13">
        <v>304</v>
      </c>
    </row>
    <row r="14" spans="1:4">
      <c r="A14" t="s">
        <v>20</v>
      </c>
      <c r="B14">
        <v>182</v>
      </c>
      <c r="C14">
        <v>246</v>
      </c>
      <c r="D14">
        <v>328</v>
      </c>
    </row>
    <row r="15" spans="1:4">
      <c r="A15" s="133" t="s">
        <v>156</v>
      </c>
      <c r="B15" s="133">
        <v>198</v>
      </c>
      <c r="C15" s="133">
        <v>261</v>
      </c>
      <c r="D15" s="133">
        <v>331</v>
      </c>
    </row>
    <row r="16" spans="1:4" ht="15.75">
      <c r="A16" s="142" t="s">
        <v>176</v>
      </c>
      <c r="B16">
        <v>227</v>
      </c>
      <c r="C16">
        <v>303</v>
      </c>
      <c r="D16">
        <v>363</v>
      </c>
    </row>
    <row r="17" spans="1:4">
      <c r="A17" s="133" t="s">
        <v>183</v>
      </c>
      <c r="B17" s="133">
        <v>195</v>
      </c>
      <c r="C17" s="133">
        <v>244</v>
      </c>
      <c r="D17" s="133">
        <v>326</v>
      </c>
    </row>
    <row r="18" spans="1:4">
      <c r="A18" t="s">
        <v>194</v>
      </c>
      <c r="B18">
        <v>198</v>
      </c>
      <c r="C18">
        <v>263</v>
      </c>
      <c r="D18">
        <v>339</v>
      </c>
    </row>
    <row r="19" spans="1:4">
      <c r="A19" s="133" t="s">
        <v>201</v>
      </c>
      <c r="B19" s="133">
        <v>228</v>
      </c>
      <c r="C19" s="133">
        <v>304</v>
      </c>
      <c r="D19" s="133">
        <v>365</v>
      </c>
    </row>
    <row r="20" spans="1:4">
      <c r="A20" s="147" t="s">
        <v>205</v>
      </c>
      <c r="B20">
        <v>225</v>
      </c>
      <c r="C20">
        <v>283</v>
      </c>
      <c r="D20">
        <v>359</v>
      </c>
    </row>
  </sheetData>
  <sheetProtection sheet="1" objects="1" scenarios="1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8693F-441E-4C6B-BB8D-CC0BEA650C6E}">
  <dimension ref="A1:N18"/>
  <sheetViews>
    <sheetView workbookViewId="0">
      <selection activeCell="A8" sqref="A8"/>
    </sheetView>
  </sheetViews>
  <sheetFormatPr defaultColWidth="8.7109375" defaultRowHeight="15"/>
  <cols>
    <col min="1" max="1" width="36.5703125" style="70" bestFit="1" customWidth="1"/>
    <col min="2" max="16384" width="8.7109375" style="70"/>
  </cols>
  <sheetData>
    <row r="1" spans="1:14" ht="24.75" customHeight="1">
      <c r="A1" s="187" t="s">
        <v>213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4" ht="24.75" customHeight="1">
      <c r="A2" s="187" t="s">
        <v>214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3"/>
      <c r="M2" s="73"/>
      <c r="N2" s="73"/>
    </row>
    <row r="3" spans="1:14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8.75">
      <c r="A4" s="187" t="s">
        <v>215</v>
      </c>
      <c r="B4" s="71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</row>
    <row r="5" spans="1:14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</row>
    <row r="6" spans="1:14" ht="24.75" customHeight="1">
      <c r="A6" s="77" t="s">
        <v>216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</row>
    <row r="7" spans="1:14" ht="24.75" customHeight="1">
      <c r="A7" s="77" t="s">
        <v>217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</row>
    <row r="8" spans="1:14" ht="24.75" customHeight="1">
      <c r="A8" s="137" t="s">
        <v>218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</row>
    <row r="9" spans="1:14" ht="24.75" customHeight="1">
      <c r="A9" s="77" t="s">
        <v>219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</row>
    <row r="10" spans="1:14">
      <c r="A10" s="74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</row>
    <row r="11" spans="1:14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8.75">
      <c r="A12" s="187" t="s">
        <v>220</v>
      </c>
      <c r="B12" s="71"/>
      <c r="C12" s="71"/>
      <c r="D12" s="71"/>
      <c r="E12" s="71"/>
      <c r="F12" s="71"/>
      <c r="G12" s="73"/>
      <c r="H12" s="73"/>
      <c r="I12" s="73"/>
      <c r="J12" s="73"/>
      <c r="K12" s="73"/>
      <c r="L12" s="73"/>
      <c r="M12" s="73"/>
      <c r="N12" s="73"/>
    </row>
    <row r="13" spans="1:14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6" spans="1:14" ht="18.75">
      <c r="A16" s="71"/>
    </row>
    <row r="17" spans="1:1">
      <c r="A17"/>
    </row>
    <row r="18" spans="1:1">
      <c r="A18"/>
    </row>
  </sheetData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8BB1D-99BF-4285-BB6E-446D2B1F5F07}">
  <dimension ref="A1:B13"/>
  <sheetViews>
    <sheetView showGridLines="0" zoomScale="140" zoomScaleNormal="140" workbookViewId="0">
      <selection activeCell="B13" sqref="B13"/>
    </sheetView>
  </sheetViews>
  <sheetFormatPr defaultRowHeight="15"/>
  <cols>
    <col min="2" max="2" width="58.42578125" customWidth="1"/>
  </cols>
  <sheetData>
    <row r="1" spans="1:2" ht="18">
      <c r="A1" s="26"/>
      <c r="B1" s="26" t="s">
        <v>221</v>
      </c>
    </row>
    <row r="2" spans="1:2" ht="44.25">
      <c r="A2" s="26"/>
      <c r="B2" s="57" t="s">
        <v>222</v>
      </c>
    </row>
    <row r="3" spans="1:2">
      <c r="A3" s="45">
        <v>1</v>
      </c>
      <c r="B3" s="47" t="s">
        <v>223</v>
      </c>
    </row>
    <row r="4" spans="1:2">
      <c r="A4" s="45">
        <v>2</v>
      </c>
      <c r="B4" s="46" t="s">
        <v>224</v>
      </c>
    </row>
    <row r="5" spans="1:2">
      <c r="A5" s="45">
        <v>3</v>
      </c>
      <c r="B5" s="46" t="s">
        <v>67</v>
      </c>
    </row>
    <row r="6" spans="1:2">
      <c r="A6" s="45">
        <v>4</v>
      </c>
      <c r="B6" s="46" t="s">
        <v>81</v>
      </c>
    </row>
    <row r="7" spans="1:2">
      <c r="A7" s="45">
        <v>5</v>
      </c>
      <c r="B7" s="46" t="s">
        <v>225</v>
      </c>
    </row>
    <row r="8" spans="1:2">
      <c r="A8" s="45">
        <v>6</v>
      </c>
      <c r="B8" s="46" t="s">
        <v>100</v>
      </c>
    </row>
    <row r="9" spans="1:2">
      <c r="A9" s="45">
        <v>7</v>
      </c>
      <c r="B9" s="46" t="s">
        <v>226</v>
      </c>
    </row>
    <row r="10" spans="1:2">
      <c r="A10" s="45">
        <v>8</v>
      </c>
      <c r="B10" s="46" t="s">
        <v>137</v>
      </c>
    </row>
    <row r="11" spans="1:2">
      <c r="A11" s="45">
        <v>9</v>
      </c>
      <c r="B11" s="46" t="s">
        <v>118</v>
      </c>
    </row>
    <row r="12" spans="1:2">
      <c r="A12" s="45">
        <v>10</v>
      </c>
      <c r="B12" s="47" t="s">
        <v>125</v>
      </c>
    </row>
    <row r="13" spans="1:2">
      <c r="A13" s="45">
        <v>11</v>
      </c>
      <c r="B13" s="47" t="s">
        <v>132</v>
      </c>
    </row>
  </sheetData>
  <hyperlinks>
    <hyperlink ref="B3" location="MacNCheese" display="Mac N Cheese" xr:uid="{225F22EB-D8B3-48FE-B194-7F5F5E3D8A44}"/>
    <hyperlink ref="B4" location="SpagMeatballs" display="Spaghetti &amp; Meatballs" xr:uid="{E2E46AF6-80AF-4129-A9F9-8CF71D82419C}"/>
    <hyperlink ref="B5" location="HamSaladWRap" display="Ham Salad Wrap" xr:uid="{18141567-24D8-4486-AEB1-69B377359F5E}"/>
    <hyperlink ref="B6" location="ChickenRiceBowl" display="Chicken Rice Bowl" xr:uid="{76FD7CCC-B08B-4A85-B61B-37196AD0378B}"/>
    <hyperlink ref="B7" location="HandCSW" display="Ham &amp; Cheese Salad Sandwich" xr:uid="{3ADB1398-18E6-4F15-A894-801BE8745E0B}"/>
    <hyperlink ref="B8" location="ChickenBW" display="Chicken Burger Wrap" xr:uid="{29AA4232-29BE-41D7-89CE-420798E0C160}"/>
    <hyperlink ref="B9" location="Pastabake" display="Lasagne Style Pasta Bake" xr:uid="{B7E8572D-A90A-4391-909F-0F85ECB5EFF4}"/>
    <hyperlink ref="B10" location="CottagePie" display="Cottage Pie" xr:uid="{2D2E7649-E4E3-4A58-AA53-EC0DE22E814D}"/>
    <hyperlink ref="B11" location="'Butter Chicken'!A1" display="Butter Chicken" xr:uid="{65D67AF5-F530-4D79-9BD4-EFA768BAC27F}"/>
    <hyperlink ref="B12" location="EggSW" display="Egg Sandwich" xr:uid="{9FCD3763-CCB4-4AE8-9F4B-C899BFE18F46}"/>
    <hyperlink ref="B13" location="ChickenSW" display="Chicken Sandwich" xr:uid="{69E384D5-94AD-4DAC-813F-9E0E92E2CDDC}"/>
  </hyperlink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966B2-D747-4F76-ACB6-032CE44D2792}">
  <sheetPr>
    <pageSetUpPr fitToPage="1"/>
  </sheetPr>
  <dimension ref="A1:V35"/>
  <sheetViews>
    <sheetView showGridLines="0" zoomScale="80" zoomScaleNormal="80" workbookViewId="0">
      <pane ySplit="6" topLeftCell="A7" activePane="bottomLeft" state="frozen"/>
      <selection pane="bottomLeft" activeCell="B16" sqref="B16"/>
      <selection activeCell="A2" sqref="A2"/>
    </sheetView>
  </sheetViews>
  <sheetFormatPr defaultColWidth="9.140625" defaultRowHeight="16.5"/>
  <cols>
    <col min="1" max="1" width="40.28515625" style="1" bestFit="1" customWidth="1"/>
    <col min="2" max="4" width="13.42578125" style="1" customWidth="1"/>
    <col min="5" max="5" width="21.85546875" style="1" customWidth="1"/>
    <col min="6" max="8" width="9.140625" style="3" customWidth="1"/>
    <col min="9" max="9" width="11.5703125" style="3" customWidth="1"/>
    <col min="10" max="12" width="11.28515625" style="1" customWidth="1"/>
    <col min="13" max="13" width="12.42578125" style="1" customWidth="1"/>
    <col min="14" max="14" width="12.140625" style="1" customWidth="1"/>
    <col min="15" max="15" width="3.7109375" style="1" customWidth="1"/>
    <col min="16" max="18" width="9.140625" style="1"/>
    <col min="19" max="19" width="9.140625" style="1" customWidth="1"/>
    <col min="20" max="16384" width="9.140625" style="1"/>
  </cols>
  <sheetData>
    <row r="1" spans="1:19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19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26"/>
      <c r="K2" s="26"/>
      <c r="L2" s="26"/>
      <c r="M2" s="62"/>
      <c r="N2" s="26"/>
      <c r="O2" s="28"/>
    </row>
    <row r="3" spans="1:19" ht="36.75">
      <c r="A3" s="56" t="s">
        <v>4</v>
      </c>
      <c r="B3" s="31">
        <v>10</v>
      </c>
      <c r="C3" s="31">
        <v>10</v>
      </c>
      <c r="D3" s="31">
        <v>10</v>
      </c>
      <c r="E3" s="79">
        <f>SUM(B3+C3+D3)</f>
        <v>30</v>
      </c>
      <c r="F3" s="27"/>
      <c r="G3" s="27"/>
      <c r="H3" s="27"/>
      <c r="I3" s="27"/>
      <c r="J3" s="26"/>
      <c r="K3" s="26"/>
      <c r="L3" s="26"/>
      <c r="M3" s="62"/>
      <c r="N3" s="26"/>
      <c r="O3" s="28"/>
      <c r="S3" s="39"/>
    </row>
    <row r="4" spans="1:19">
      <c r="A4" s="17"/>
      <c r="B4" s="17"/>
      <c r="C4" s="17"/>
      <c r="D4" s="17"/>
      <c r="E4" s="17"/>
      <c r="F4" s="17"/>
      <c r="G4" s="17"/>
      <c r="H4" s="17"/>
      <c r="I4" s="17"/>
      <c r="J4" s="16"/>
      <c r="K4" s="16"/>
      <c r="L4" s="16"/>
      <c r="M4" s="15"/>
      <c r="N4" s="14"/>
    </row>
    <row r="5" spans="1:19" ht="16.5" customHeight="1">
      <c r="A5" s="194" t="s">
        <v>26</v>
      </c>
      <c r="B5" s="194"/>
      <c r="C5" s="194"/>
      <c r="D5" s="194"/>
      <c r="E5" s="194"/>
      <c r="F5" s="63"/>
      <c r="G5" s="63"/>
      <c r="H5" s="63"/>
      <c r="I5" s="63"/>
      <c r="J5" s="63"/>
      <c r="K5" s="63"/>
      <c r="L5" s="63"/>
      <c r="M5" s="63"/>
      <c r="N5" s="63"/>
    </row>
    <row r="6" spans="1:19" ht="16.5" customHeight="1">
      <c r="A6" s="194"/>
      <c r="B6" s="194"/>
      <c r="C6" s="194"/>
      <c r="D6" s="194"/>
      <c r="E6" s="194"/>
      <c r="F6" s="63"/>
      <c r="G6" s="63"/>
      <c r="H6" s="63"/>
      <c r="I6" s="63"/>
      <c r="J6" s="63"/>
      <c r="K6" s="63"/>
      <c r="L6" s="63"/>
      <c r="M6" s="63"/>
      <c r="N6" s="63"/>
    </row>
    <row r="7" spans="1:19">
      <c r="A7" s="20"/>
      <c r="B7" s="20"/>
      <c r="C7" s="20"/>
      <c r="D7" s="20"/>
      <c r="E7" s="20"/>
      <c r="F7" s="195" t="s">
        <v>7</v>
      </c>
      <c r="G7" s="195"/>
      <c r="H7" s="195"/>
      <c r="I7" s="195"/>
      <c r="J7" s="193" t="s">
        <v>8</v>
      </c>
      <c r="K7" s="193"/>
      <c r="L7" s="193"/>
      <c r="M7" s="25"/>
      <c r="N7" s="25"/>
    </row>
    <row r="8" spans="1:19" ht="28.5">
      <c r="A8" s="84" t="s">
        <v>6</v>
      </c>
      <c r="B8" s="24" t="s">
        <v>9</v>
      </c>
      <c r="C8" s="24" t="s">
        <v>10</v>
      </c>
      <c r="D8" s="24"/>
      <c r="E8" s="24"/>
      <c r="F8" s="49" t="s">
        <v>0</v>
      </c>
      <c r="G8" s="49" t="s">
        <v>1</v>
      </c>
      <c r="H8" s="49" t="s">
        <v>2</v>
      </c>
      <c r="I8" s="50" t="s">
        <v>10</v>
      </c>
      <c r="J8" s="24" t="s">
        <v>0</v>
      </c>
      <c r="K8" s="24" t="s">
        <v>1</v>
      </c>
      <c r="L8" s="24" t="s">
        <v>2</v>
      </c>
    </row>
    <row r="9" spans="1:19">
      <c r="A9" s="22"/>
      <c r="B9" s="7"/>
      <c r="C9" s="9"/>
      <c r="D9" s="9"/>
      <c r="E9" s="9"/>
      <c r="F9" s="51"/>
      <c r="G9" s="52"/>
      <c r="H9" s="52"/>
      <c r="I9" s="53"/>
      <c r="J9" s="8"/>
      <c r="K9" s="8"/>
      <c r="L9" s="8"/>
    </row>
    <row r="10" spans="1:19">
      <c r="A10" s="1" t="s">
        <v>27</v>
      </c>
      <c r="B10" s="10">
        <f t="shared" ref="B10:B23" si="0">SUM(J10:L10)</f>
        <v>23.714285714285715</v>
      </c>
      <c r="C10" s="9" t="s">
        <v>11</v>
      </c>
      <c r="D10" s="9"/>
      <c r="E10" s="9"/>
      <c r="F10" s="51">
        <v>5.7142857142857135</v>
      </c>
      <c r="G10" s="52">
        <v>8</v>
      </c>
      <c r="H10" s="52">
        <v>10</v>
      </c>
      <c r="I10" s="53" t="s">
        <v>11</v>
      </c>
      <c r="J10" s="8">
        <f>(F10/10)*B$3</f>
        <v>5.7142857142857135</v>
      </c>
      <c r="K10" s="8">
        <f>(G10/10)*C$3</f>
        <v>8</v>
      </c>
      <c r="L10" s="8">
        <f>(H10/10)*D$3</f>
        <v>10</v>
      </c>
    </row>
    <row r="11" spans="1:19">
      <c r="A11" s="1" t="s">
        <v>29</v>
      </c>
      <c r="B11" s="7">
        <f t="shared" si="0"/>
        <v>0.44464285714285712</v>
      </c>
      <c r="C11" s="6" t="s">
        <v>12</v>
      </c>
      <c r="D11" s="6"/>
      <c r="E11" s="6"/>
      <c r="F11" s="51">
        <v>107.14285714285714</v>
      </c>
      <c r="G11" s="52">
        <v>150</v>
      </c>
      <c r="H11" s="52">
        <v>187.5</v>
      </c>
      <c r="I11" s="53" t="s">
        <v>13</v>
      </c>
      <c r="J11" s="8">
        <f t="shared" ref="J11:L12" si="1">((F11/10)*B$3)/1000</f>
        <v>0.10714285714285714</v>
      </c>
      <c r="K11" s="8">
        <f t="shared" si="1"/>
        <v>0.15</v>
      </c>
      <c r="L11" s="8">
        <f t="shared" si="1"/>
        <v>0.1875</v>
      </c>
    </row>
    <row r="12" spans="1:19">
      <c r="A12" s="1" t="s">
        <v>31</v>
      </c>
      <c r="B12" s="7">
        <f t="shared" si="0"/>
        <v>0.44464285714285712</v>
      </c>
      <c r="C12" s="6" t="s">
        <v>12</v>
      </c>
      <c r="D12" s="6"/>
      <c r="E12" s="6"/>
      <c r="F12" s="51">
        <v>107.14285714285714</v>
      </c>
      <c r="G12" s="52">
        <v>150</v>
      </c>
      <c r="H12" s="52">
        <v>187.5</v>
      </c>
      <c r="I12" s="53" t="s">
        <v>30</v>
      </c>
      <c r="J12" s="8">
        <f t="shared" si="1"/>
        <v>0.10714285714285714</v>
      </c>
      <c r="K12" s="8">
        <f t="shared" si="1"/>
        <v>0.15</v>
      </c>
      <c r="L12" s="8">
        <f t="shared" si="1"/>
        <v>0.1875</v>
      </c>
    </row>
    <row r="13" spans="1:19">
      <c r="A13" s="1" t="s">
        <v>32</v>
      </c>
      <c r="B13" s="7">
        <f t="shared" si="0"/>
        <v>44.464285714285715</v>
      </c>
      <c r="C13" s="6" t="s">
        <v>14</v>
      </c>
      <c r="D13" s="6"/>
      <c r="E13" s="6"/>
      <c r="F13" s="51">
        <v>10.714285714285714</v>
      </c>
      <c r="G13" s="52">
        <v>15</v>
      </c>
      <c r="H13" s="52">
        <v>18.75</v>
      </c>
      <c r="I13" s="53" t="s">
        <v>13</v>
      </c>
      <c r="J13" s="8">
        <f>((F13/10)*B$3)</f>
        <v>10.714285714285714</v>
      </c>
      <c r="K13" s="8">
        <f>((G13/10)*C$3)</f>
        <v>15</v>
      </c>
      <c r="L13" s="8">
        <f>((H13/10)*D$3)</f>
        <v>18.75</v>
      </c>
    </row>
    <row r="14" spans="1:19">
      <c r="A14" s="1" t="s">
        <v>33</v>
      </c>
      <c r="B14" s="7">
        <f t="shared" si="0"/>
        <v>38.535714285714285</v>
      </c>
      <c r="C14" s="6" t="s">
        <v>14</v>
      </c>
      <c r="D14" s="6"/>
      <c r="E14" s="6"/>
      <c r="F14" s="51">
        <v>9.2857142857142865</v>
      </c>
      <c r="G14" s="52">
        <v>13</v>
      </c>
      <c r="H14" s="52">
        <v>16.25</v>
      </c>
      <c r="I14" s="53" t="s">
        <v>13</v>
      </c>
      <c r="J14" s="8">
        <f t="shared" ref="J14" si="2">(F14/10)*B$3</f>
        <v>9.2857142857142865</v>
      </c>
      <c r="K14" s="8">
        <f t="shared" ref="K14" si="3">(G14/10)*C$3</f>
        <v>13</v>
      </c>
      <c r="L14" s="8">
        <f t="shared" ref="L14" si="4">(H14/10)*D$3</f>
        <v>16.25</v>
      </c>
      <c r="P14" s="38"/>
    </row>
    <row r="15" spans="1:19">
      <c r="A15" s="1" t="s">
        <v>34</v>
      </c>
      <c r="B15" s="18">
        <f t="shared" si="0"/>
        <v>1.4821428571428572</v>
      </c>
      <c r="C15" s="6" t="s">
        <v>12</v>
      </c>
      <c r="D15" s="6"/>
      <c r="E15" s="6"/>
      <c r="F15" s="51">
        <v>357.14285714285717</v>
      </c>
      <c r="G15" s="52">
        <v>500</v>
      </c>
      <c r="H15" s="52">
        <v>625</v>
      </c>
      <c r="I15" s="53" t="s">
        <v>13</v>
      </c>
      <c r="J15" s="8">
        <f>((F15/10)*B$3)/1000</f>
        <v>0.35714285714285715</v>
      </c>
      <c r="K15" s="8">
        <f t="shared" ref="K15" si="5">((G15/10)*C$3)/1000</f>
        <v>0.5</v>
      </c>
      <c r="L15" s="8">
        <f t="shared" ref="L15" si="6">((H15/10)*D$3)/1000</f>
        <v>0.625</v>
      </c>
      <c r="P15" s="38"/>
    </row>
    <row r="16" spans="1:19">
      <c r="A16" s="1" t="s">
        <v>35</v>
      </c>
      <c r="B16" s="10">
        <f t="shared" si="0"/>
        <v>163.03571428571428</v>
      </c>
      <c r="C16" s="6" t="s">
        <v>11</v>
      </c>
      <c r="D16" s="6"/>
      <c r="E16" s="6"/>
      <c r="F16" s="51">
        <v>39.285714285714285</v>
      </c>
      <c r="G16" s="52">
        <v>55</v>
      </c>
      <c r="H16" s="52">
        <v>68.75</v>
      </c>
      <c r="I16" s="53" t="s">
        <v>11</v>
      </c>
      <c r="J16" s="8">
        <f t="shared" ref="J16:L18" si="7">(F16/10)*B$3</f>
        <v>39.285714285714285</v>
      </c>
      <c r="K16" s="8">
        <f t="shared" si="7"/>
        <v>55</v>
      </c>
      <c r="L16" s="8">
        <f t="shared" si="7"/>
        <v>68.75</v>
      </c>
      <c r="P16" s="38"/>
    </row>
    <row r="17" spans="1:19">
      <c r="A17" s="1" t="s">
        <v>36</v>
      </c>
      <c r="B17" s="10">
        <f t="shared" si="0"/>
        <v>35.571428571428569</v>
      </c>
      <c r="C17" s="6" t="s">
        <v>14</v>
      </c>
      <c r="D17" s="6"/>
      <c r="E17" s="6"/>
      <c r="F17" s="51">
        <v>8.5714285714285712</v>
      </c>
      <c r="G17" s="52">
        <v>12</v>
      </c>
      <c r="H17" s="52">
        <v>15</v>
      </c>
      <c r="I17" s="53" t="s">
        <v>13</v>
      </c>
      <c r="J17" s="8">
        <f t="shared" si="7"/>
        <v>8.5714285714285712</v>
      </c>
      <c r="K17" s="8">
        <f t="shared" si="7"/>
        <v>12</v>
      </c>
      <c r="L17" s="8">
        <f t="shared" si="7"/>
        <v>15</v>
      </c>
      <c r="P17" s="38"/>
    </row>
    <row r="18" spans="1:19">
      <c r="A18" s="1" t="s">
        <v>37</v>
      </c>
      <c r="B18" s="10">
        <f t="shared" si="0"/>
        <v>118.57142857142857</v>
      </c>
      <c r="C18" s="6" t="s">
        <v>14</v>
      </c>
      <c r="D18" s="6"/>
      <c r="E18" s="6"/>
      <c r="F18" s="51">
        <v>28.571428571428573</v>
      </c>
      <c r="G18" s="52">
        <v>40</v>
      </c>
      <c r="H18" s="52">
        <v>50</v>
      </c>
      <c r="I18" s="52" t="s">
        <v>13</v>
      </c>
      <c r="J18" s="8">
        <f t="shared" si="7"/>
        <v>28.571428571428573</v>
      </c>
      <c r="K18" s="8">
        <f t="shared" si="7"/>
        <v>40</v>
      </c>
      <c r="L18" s="8">
        <f t="shared" si="7"/>
        <v>50</v>
      </c>
      <c r="P18" s="38"/>
    </row>
    <row r="19" spans="1:19">
      <c r="A19" s="1" t="s">
        <v>38</v>
      </c>
      <c r="B19" s="10">
        <f t="shared" si="0"/>
        <v>514.66071428571422</v>
      </c>
      <c r="C19" s="6" t="s">
        <v>11</v>
      </c>
      <c r="D19" s="6"/>
      <c r="E19" s="6"/>
      <c r="F19" s="51">
        <v>214.28571428571428</v>
      </c>
      <c r="G19" s="52">
        <v>300</v>
      </c>
      <c r="H19" s="52">
        <v>375</v>
      </c>
      <c r="I19" s="52" t="s">
        <v>11</v>
      </c>
      <c r="J19" s="8">
        <f>((F19/10)*B$3)</f>
        <v>214.28571428571428</v>
      </c>
      <c r="K19" s="8">
        <f>((G19/10)*C$3)</f>
        <v>300</v>
      </c>
      <c r="L19" s="8">
        <f t="shared" ref="L19" si="8">((H19/10)*D$3)/1000</f>
        <v>0.375</v>
      </c>
      <c r="P19" s="38"/>
    </row>
    <row r="20" spans="1:19">
      <c r="A20" s="1" t="s">
        <v>39</v>
      </c>
      <c r="B20" s="7">
        <f t="shared" si="0"/>
        <v>0.7410714285714286</v>
      </c>
      <c r="C20" s="6" t="s">
        <v>12</v>
      </c>
      <c r="D20" s="6"/>
      <c r="E20" s="6"/>
      <c r="F20" s="51">
        <v>178.57142857142858</v>
      </c>
      <c r="G20" s="52">
        <v>250</v>
      </c>
      <c r="H20" s="52">
        <v>312.5</v>
      </c>
      <c r="I20" s="52" t="s">
        <v>30</v>
      </c>
      <c r="J20" s="8">
        <f t="shared" ref="J20:L22" si="9">((F20/10)*B$3)/1000</f>
        <v>0.17857142857142858</v>
      </c>
      <c r="K20" s="8">
        <f>((G20/10)*C$3)/1000</f>
        <v>0.25</v>
      </c>
      <c r="L20" s="83">
        <f>((H20/10)*D$3)/1000</f>
        <v>0.3125</v>
      </c>
    </row>
    <row r="21" spans="1:19">
      <c r="A21" s="1" t="s">
        <v>40</v>
      </c>
      <c r="B21" s="7">
        <f t="shared" si="0"/>
        <v>0.88928571428571423</v>
      </c>
      <c r="C21" s="6" t="s">
        <v>12</v>
      </c>
      <c r="D21" s="6"/>
      <c r="E21" s="6"/>
      <c r="F21" s="51">
        <v>214.28571428571428</v>
      </c>
      <c r="G21" s="52">
        <v>300</v>
      </c>
      <c r="H21" s="52">
        <v>375</v>
      </c>
      <c r="I21" s="52" t="s">
        <v>30</v>
      </c>
      <c r="J21" s="8">
        <f t="shared" si="9"/>
        <v>0.21428571428571427</v>
      </c>
      <c r="K21" s="8">
        <f t="shared" si="9"/>
        <v>0.3</v>
      </c>
      <c r="L21" s="83">
        <f t="shared" si="9"/>
        <v>0.375</v>
      </c>
    </row>
    <row r="22" spans="1:19">
      <c r="A22" s="1" t="s">
        <v>41</v>
      </c>
      <c r="B22" s="7">
        <f t="shared" si="0"/>
        <v>0.88928571428571423</v>
      </c>
      <c r="C22" s="6" t="s">
        <v>12</v>
      </c>
      <c r="D22" s="6"/>
      <c r="E22" s="6"/>
      <c r="F22" s="51">
        <v>214.28571428571428</v>
      </c>
      <c r="G22" s="52">
        <v>300</v>
      </c>
      <c r="H22" s="52">
        <v>375</v>
      </c>
      <c r="I22" s="52" t="s">
        <v>13</v>
      </c>
      <c r="J22" s="8">
        <f t="shared" si="9"/>
        <v>0.21428571428571427</v>
      </c>
      <c r="K22" s="8">
        <f t="shared" si="9"/>
        <v>0.3</v>
      </c>
      <c r="L22" s="8">
        <f t="shared" si="9"/>
        <v>0.375</v>
      </c>
    </row>
    <row r="23" spans="1:19">
      <c r="A23" s="1" t="s">
        <v>42</v>
      </c>
      <c r="B23" s="7">
        <f t="shared" si="0"/>
        <v>30</v>
      </c>
      <c r="C23" s="9" t="s">
        <v>43</v>
      </c>
      <c r="D23" s="9"/>
      <c r="E23" s="1" t="str">
        <f>"Approx "&amp;S23&amp;" Loaves*"</f>
        <v>Approx 2 Loaves*</v>
      </c>
      <c r="F23" s="51">
        <v>10</v>
      </c>
      <c r="G23" s="52">
        <v>10</v>
      </c>
      <c r="H23" s="52">
        <v>10</v>
      </c>
      <c r="I23" s="52" t="s">
        <v>44</v>
      </c>
      <c r="J23" s="8">
        <f t="shared" ref="J23" si="10">(F23/10)*B$3</f>
        <v>10</v>
      </c>
      <c r="K23" s="8">
        <f t="shared" ref="K23" si="11">(G23/10)*C$3</f>
        <v>10</v>
      </c>
      <c r="L23" s="8">
        <f t="shared" ref="L23" si="12">(H23/10)*D$3</f>
        <v>10</v>
      </c>
      <c r="S23" s="5">
        <f>ROUNDUP(+B23/17,0)</f>
        <v>2</v>
      </c>
    </row>
    <row r="24" spans="1:19">
      <c r="B24" s="7"/>
      <c r="C24" s="6"/>
      <c r="D24" s="6"/>
      <c r="E24" s="6"/>
      <c r="F24" s="85"/>
      <c r="G24" s="86"/>
      <c r="H24" s="86"/>
      <c r="I24" s="86"/>
      <c r="J24" s="8"/>
      <c r="K24" s="8"/>
      <c r="L24" s="8"/>
    </row>
    <row r="25" spans="1:19">
      <c r="A25" s="87" t="s">
        <v>227</v>
      </c>
      <c r="F25" s="85"/>
      <c r="G25" s="86"/>
      <c r="H25" s="86"/>
      <c r="I25" s="86"/>
      <c r="J25" s="8"/>
      <c r="K25" s="8"/>
      <c r="L25" s="8"/>
      <c r="M25" s="7"/>
      <c r="N25" s="9"/>
    </row>
    <row r="26" spans="1:19">
      <c r="F26" s="85"/>
      <c r="G26" s="86"/>
      <c r="H26" s="86"/>
      <c r="I26" s="86"/>
      <c r="J26" s="8"/>
      <c r="K26" s="8"/>
      <c r="L26" s="8"/>
      <c r="M26" s="7"/>
      <c r="N26" s="6"/>
    </row>
    <row r="27" spans="1:19">
      <c r="A27" s="23" t="s">
        <v>228</v>
      </c>
      <c r="B27" s="32">
        <v>197.642857142857</v>
      </c>
      <c r="C27" s="32">
        <v>261.5</v>
      </c>
      <c r="D27" s="32">
        <v>317.375</v>
      </c>
      <c r="E27" s="23"/>
      <c r="F27" s="87"/>
      <c r="G27" s="87"/>
      <c r="H27" s="87"/>
      <c r="I27" s="87"/>
      <c r="M27" s="33"/>
      <c r="N27" s="33"/>
    </row>
    <row r="28" spans="1:19">
      <c r="A28" s="191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</row>
    <row r="29" spans="1:19">
      <c r="A29" s="191"/>
      <c r="B29" s="191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</row>
    <row r="30" spans="1:19" ht="16.5" customHeight="1">
      <c r="E30" s="196" t="s">
        <v>21</v>
      </c>
      <c r="M30" s="40"/>
      <c r="N30" s="40"/>
      <c r="O30" s="40"/>
    </row>
    <row r="31" spans="1:19">
      <c r="E31" s="196"/>
      <c r="M31" s="40"/>
      <c r="N31" s="40"/>
      <c r="O31" s="40"/>
    </row>
    <row r="35" spans="1:22" s="3" customFormat="1">
      <c r="A35" s="4"/>
      <c r="B35" s="4"/>
      <c r="C35" s="4"/>
      <c r="D35" s="4"/>
      <c r="E35" s="4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</sheetData>
  <sheetProtection formatCells="0" autoFilter="0"/>
  <protectedRanges>
    <protectedRange sqref="B3:D3" name="LunchNumbers_1_1"/>
  </protectedRanges>
  <mergeCells count="5">
    <mergeCell ref="A5:E6"/>
    <mergeCell ref="F7:I7"/>
    <mergeCell ref="J7:L7"/>
    <mergeCell ref="A28:N29"/>
    <mergeCell ref="E30:E31"/>
  </mergeCells>
  <pageMargins left="0.70866141732283472" right="0.70866141732283472" top="0.74803149606299213" bottom="0.74803149606299213" header="0.31496062992125984" footer="0.31496062992125984"/>
  <pageSetup scale="68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A1888-1E5A-4963-8498-0E969189DFFB}">
  <sheetPr>
    <pageSetUpPr fitToPage="1"/>
  </sheetPr>
  <dimension ref="A1:T27"/>
  <sheetViews>
    <sheetView showGridLines="0" zoomScale="92" zoomScaleNormal="80" workbookViewId="0">
      <selection activeCell="A2" sqref="A2"/>
    </sheetView>
  </sheetViews>
  <sheetFormatPr defaultColWidth="9.140625" defaultRowHeight="16.5"/>
  <cols>
    <col min="1" max="1" width="48" style="1" customWidth="1"/>
    <col min="2" max="4" width="13" style="1" customWidth="1"/>
    <col min="5" max="5" width="22.28515625" style="1" customWidth="1"/>
    <col min="6" max="6" width="9.28515625" style="3" customWidth="1"/>
    <col min="7" max="8" width="9.140625" style="3" customWidth="1"/>
    <col min="9" max="9" width="11.5703125" style="3" customWidth="1"/>
    <col min="10" max="12" width="11.28515625" style="1" customWidth="1"/>
    <col min="13" max="13" width="12.42578125" style="1" customWidth="1"/>
    <col min="14" max="14" width="12.140625" style="1" customWidth="1"/>
    <col min="15" max="15" width="3.7109375" style="1" customWidth="1"/>
    <col min="16" max="16" width="9.140625" style="1"/>
    <col min="17" max="17" width="11.5703125" style="1" customWidth="1"/>
    <col min="18" max="18" width="11.7109375" style="1" customWidth="1"/>
    <col min="19" max="16384" width="9.140625" style="1"/>
  </cols>
  <sheetData>
    <row r="1" spans="1:18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  <c r="P1" s="67"/>
    </row>
    <row r="2" spans="1:18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  <c r="N2" s="26"/>
      <c r="O2" s="28"/>
      <c r="P2" s="67"/>
    </row>
    <row r="3" spans="1:18" ht="36.75">
      <c r="A3" s="66" t="s">
        <v>4</v>
      </c>
      <c r="B3" s="31">
        <v>20</v>
      </c>
      <c r="C3" s="31">
        <v>40</v>
      </c>
      <c r="D3" s="31">
        <v>10</v>
      </c>
      <c r="E3" s="79">
        <f>SUM(B3+C3+D3)</f>
        <v>70</v>
      </c>
      <c r="F3" s="27"/>
      <c r="G3" s="27"/>
      <c r="H3" s="27"/>
      <c r="I3" s="27"/>
      <c r="J3" s="62"/>
      <c r="K3" s="62"/>
      <c r="L3" s="62"/>
      <c r="M3" s="62"/>
      <c r="N3" s="26"/>
      <c r="O3" s="28"/>
      <c r="P3" s="67"/>
      <c r="R3" s="39"/>
    </row>
    <row r="4" spans="1:18">
      <c r="A4" s="17"/>
      <c r="B4" s="17"/>
      <c r="C4" s="17"/>
      <c r="D4" s="17"/>
      <c r="E4" s="17"/>
      <c r="J4" s="16"/>
      <c r="K4" s="16"/>
      <c r="L4" s="16"/>
      <c r="M4" s="15"/>
      <c r="N4" s="14"/>
    </row>
    <row r="5" spans="1:18" ht="19.5">
      <c r="A5" s="194" t="s">
        <v>45</v>
      </c>
      <c r="B5" s="197"/>
      <c r="C5" s="197"/>
      <c r="D5" s="197"/>
      <c r="E5" s="197"/>
      <c r="F5" s="197"/>
      <c r="G5" s="197"/>
      <c r="H5" s="197"/>
      <c r="I5" s="197"/>
      <c r="J5" s="61"/>
      <c r="K5" s="61"/>
      <c r="L5" s="61"/>
      <c r="M5" s="61"/>
      <c r="N5" s="61"/>
    </row>
    <row r="6" spans="1:18" s="89" customFormat="1" ht="18.600000000000001" customHeight="1">
      <c r="A6" s="88"/>
      <c r="B6" s="88"/>
      <c r="C6" s="88"/>
      <c r="D6" s="88"/>
      <c r="E6" s="88"/>
      <c r="F6" s="200" t="s">
        <v>7</v>
      </c>
      <c r="G6" s="200"/>
      <c r="H6" s="200"/>
      <c r="I6" s="200"/>
      <c r="J6" s="201" t="s">
        <v>8</v>
      </c>
      <c r="K6" s="201"/>
      <c r="L6" s="201"/>
      <c r="M6" s="201"/>
      <c r="N6" s="201"/>
      <c r="Q6" s="198"/>
      <c r="R6" s="198"/>
    </row>
    <row r="7" spans="1:18" ht="28.5">
      <c r="A7" s="84" t="s">
        <v>6</v>
      </c>
      <c r="B7" s="24" t="s">
        <v>9</v>
      </c>
      <c r="C7" s="24" t="s">
        <v>10</v>
      </c>
      <c r="D7" s="12"/>
      <c r="E7" s="12"/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12"/>
    </row>
    <row r="8" spans="1:18">
      <c r="B8" s="7"/>
      <c r="C8" s="9"/>
      <c r="F8" s="49"/>
      <c r="G8" s="49"/>
      <c r="H8" s="49"/>
      <c r="I8" s="50"/>
      <c r="J8" s="24"/>
      <c r="K8" s="24"/>
      <c r="L8" s="24"/>
      <c r="Q8" s="24"/>
      <c r="R8" s="24"/>
    </row>
    <row r="9" spans="1:18">
      <c r="A9" s="1" t="s">
        <v>46</v>
      </c>
      <c r="B9" s="7">
        <f t="shared" ref="B9:B17" si="0">SUM(J9:L9)</f>
        <v>3.4580000000000002</v>
      </c>
      <c r="C9" s="6" t="s">
        <v>12</v>
      </c>
      <c r="F9" s="51">
        <v>416.5</v>
      </c>
      <c r="G9" s="52">
        <v>500</v>
      </c>
      <c r="H9" s="52">
        <v>625</v>
      </c>
      <c r="I9" s="53" t="s">
        <v>13</v>
      </c>
      <c r="J9" s="8">
        <f t="shared" ref="J9:L11" si="1">((F9/10)*B$3)/1000</f>
        <v>0.83299999999999996</v>
      </c>
      <c r="K9" s="8">
        <f t="shared" si="1"/>
        <v>2</v>
      </c>
      <c r="L9" s="8">
        <f t="shared" si="1"/>
        <v>0.625</v>
      </c>
      <c r="Q9" s="7"/>
      <c r="R9" s="6"/>
    </row>
    <row r="10" spans="1:18">
      <c r="A10" s="1" t="s">
        <v>47</v>
      </c>
      <c r="B10" s="7">
        <f t="shared" si="0"/>
        <v>0.51500000000000001</v>
      </c>
      <c r="C10" s="6" t="s">
        <v>12</v>
      </c>
      <c r="F10" s="51">
        <v>60</v>
      </c>
      <c r="G10" s="52">
        <v>75</v>
      </c>
      <c r="H10" s="52">
        <v>95</v>
      </c>
      <c r="I10" s="53" t="s">
        <v>13</v>
      </c>
      <c r="J10" s="8">
        <f t="shared" si="1"/>
        <v>0.12</v>
      </c>
      <c r="K10" s="8">
        <f t="shared" si="1"/>
        <v>0.3</v>
      </c>
      <c r="L10" s="8">
        <f t="shared" si="1"/>
        <v>9.5000000000000001E-2</v>
      </c>
      <c r="Q10" s="7"/>
      <c r="R10" s="6"/>
    </row>
    <row r="11" spans="1:18">
      <c r="A11" s="1" t="s">
        <v>48</v>
      </c>
      <c r="B11" s="7">
        <f t="shared" si="0"/>
        <v>0.51500000000000001</v>
      </c>
      <c r="C11" s="6" t="s">
        <v>12</v>
      </c>
      <c r="F11" s="51">
        <v>60</v>
      </c>
      <c r="G11" s="52">
        <v>75</v>
      </c>
      <c r="H11" s="52">
        <v>95</v>
      </c>
      <c r="I11" s="53" t="s">
        <v>13</v>
      </c>
      <c r="J11" s="8">
        <f t="shared" si="1"/>
        <v>0.12</v>
      </c>
      <c r="K11" s="8">
        <f t="shared" si="1"/>
        <v>0.3</v>
      </c>
      <c r="L11" s="8">
        <f t="shared" si="1"/>
        <v>9.5000000000000001E-2</v>
      </c>
      <c r="Q11" s="7"/>
      <c r="R11" s="6"/>
    </row>
    <row r="12" spans="1:18">
      <c r="A12" s="1" t="s">
        <v>49</v>
      </c>
      <c r="B12" s="10">
        <f t="shared" si="0"/>
        <v>34</v>
      </c>
      <c r="C12" s="6" t="s">
        <v>14</v>
      </c>
      <c r="F12" s="51">
        <v>4</v>
      </c>
      <c r="G12" s="52">
        <v>5</v>
      </c>
      <c r="H12" s="52">
        <v>6</v>
      </c>
      <c r="I12" s="53" t="s">
        <v>13</v>
      </c>
      <c r="J12" s="11">
        <f>(F12/10)*B$3</f>
        <v>8</v>
      </c>
      <c r="K12" s="11">
        <f>(G12/10)*C$3</f>
        <v>20</v>
      </c>
      <c r="L12" s="11">
        <f>(H12/10)*D$3</f>
        <v>6</v>
      </c>
      <c r="Q12" s="7"/>
      <c r="R12" s="6"/>
    </row>
    <row r="13" spans="1:18">
      <c r="A13" s="1" t="s">
        <v>50</v>
      </c>
      <c r="B13" s="7">
        <f t="shared" si="0"/>
        <v>5.1899999999999995</v>
      </c>
      <c r="C13" s="6" t="s">
        <v>15</v>
      </c>
      <c r="F13" s="51">
        <v>625</v>
      </c>
      <c r="G13" s="52">
        <v>750</v>
      </c>
      <c r="H13" s="52">
        <v>940</v>
      </c>
      <c r="I13" s="53" t="s">
        <v>11</v>
      </c>
      <c r="J13" s="8">
        <f t="shared" ref="J13:L17" si="2">((F13/10)*B$3)/1000</f>
        <v>1.25</v>
      </c>
      <c r="K13" s="8">
        <f t="shared" si="2"/>
        <v>3</v>
      </c>
      <c r="L13" s="8">
        <f t="shared" si="2"/>
        <v>0.94</v>
      </c>
      <c r="Q13" s="7"/>
      <c r="R13" s="6"/>
    </row>
    <row r="14" spans="1:18">
      <c r="A14" s="1" t="s">
        <v>51</v>
      </c>
      <c r="B14" s="7">
        <f t="shared" si="0"/>
        <v>1.0399</v>
      </c>
      <c r="C14" s="6" t="s">
        <v>12</v>
      </c>
      <c r="F14" s="51">
        <v>124.94999999999999</v>
      </c>
      <c r="G14" s="52">
        <v>150</v>
      </c>
      <c r="H14" s="52">
        <v>190</v>
      </c>
      <c r="I14" s="53" t="s">
        <v>13</v>
      </c>
      <c r="J14" s="8">
        <f t="shared" si="2"/>
        <v>0.24989999999999998</v>
      </c>
      <c r="K14" s="8">
        <f t="shared" si="2"/>
        <v>0.6</v>
      </c>
      <c r="L14" s="8">
        <f t="shared" si="2"/>
        <v>0.19</v>
      </c>
      <c r="Q14" s="7"/>
      <c r="R14" s="6"/>
    </row>
    <row r="15" spans="1:18">
      <c r="A15" s="1" t="s">
        <v>52</v>
      </c>
      <c r="B15" s="7">
        <f t="shared" si="0"/>
        <v>4.66</v>
      </c>
      <c r="C15" s="6" t="s">
        <v>12</v>
      </c>
      <c r="F15" s="51">
        <v>560</v>
      </c>
      <c r="G15" s="52">
        <v>675</v>
      </c>
      <c r="H15" s="52">
        <v>840</v>
      </c>
      <c r="I15" s="53" t="s">
        <v>13</v>
      </c>
      <c r="J15" s="8">
        <f t="shared" si="2"/>
        <v>1.1200000000000001</v>
      </c>
      <c r="K15" s="8">
        <f t="shared" si="2"/>
        <v>2.7</v>
      </c>
      <c r="L15" s="8">
        <f t="shared" si="2"/>
        <v>0.84</v>
      </c>
      <c r="Q15" s="7"/>
      <c r="R15" s="6"/>
    </row>
    <row r="16" spans="1:18">
      <c r="A16" s="1" t="s">
        <v>53</v>
      </c>
      <c r="B16" s="7">
        <f t="shared" si="0"/>
        <v>2.42</v>
      </c>
      <c r="C16" s="6" t="s">
        <v>12</v>
      </c>
      <c r="F16" s="51">
        <v>290</v>
      </c>
      <c r="G16" s="52">
        <v>350</v>
      </c>
      <c r="H16" s="52">
        <v>440</v>
      </c>
      <c r="I16" s="53" t="s">
        <v>13</v>
      </c>
      <c r="J16" s="8">
        <f t="shared" si="2"/>
        <v>0.57999999999999996</v>
      </c>
      <c r="K16" s="8">
        <f t="shared" si="2"/>
        <v>1.4</v>
      </c>
      <c r="L16" s="8">
        <f t="shared" si="2"/>
        <v>0.44</v>
      </c>
      <c r="Q16" s="7"/>
      <c r="R16" s="6"/>
    </row>
    <row r="17" spans="1:20">
      <c r="A17" s="1" t="s">
        <v>54</v>
      </c>
      <c r="B17" s="7">
        <f t="shared" si="0"/>
        <v>0.34500000000000003</v>
      </c>
      <c r="C17" s="6" t="s">
        <v>12</v>
      </c>
      <c r="F17" s="51">
        <v>40</v>
      </c>
      <c r="G17" s="52">
        <v>50</v>
      </c>
      <c r="H17" s="52">
        <v>65</v>
      </c>
      <c r="I17" s="52" t="s">
        <v>13</v>
      </c>
      <c r="J17" s="8">
        <f t="shared" si="2"/>
        <v>0.08</v>
      </c>
      <c r="K17" s="8">
        <f t="shared" si="2"/>
        <v>0.2</v>
      </c>
      <c r="L17" s="8">
        <f t="shared" si="2"/>
        <v>6.5000000000000002E-2</v>
      </c>
      <c r="Q17" s="7"/>
      <c r="R17" s="6"/>
    </row>
    <row r="18" spans="1:20">
      <c r="B18" s="7"/>
      <c r="C18" s="6"/>
      <c r="F18" s="51"/>
      <c r="G18" s="52"/>
      <c r="H18" s="52"/>
      <c r="I18" s="52"/>
      <c r="J18" s="8"/>
      <c r="K18" s="8"/>
      <c r="L18" s="8"/>
      <c r="M18" s="7"/>
      <c r="N18" s="6"/>
    </row>
    <row r="19" spans="1:20" s="33" customFormat="1" ht="14.25">
      <c r="A19" s="23" t="s">
        <v>228</v>
      </c>
      <c r="B19" s="32">
        <v>253</v>
      </c>
      <c r="C19" s="32">
        <v>304</v>
      </c>
      <c r="D19" s="32">
        <v>380</v>
      </c>
      <c r="E19" s="23"/>
      <c r="F19" s="54"/>
      <c r="G19" s="54"/>
      <c r="H19" s="54"/>
      <c r="I19" s="54"/>
    </row>
    <row r="20" spans="1:20">
      <c r="A20" s="199"/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</row>
    <row r="21" spans="1:20">
      <c r="A21" s="199"/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</row>
    <row r="22" spans="1:20">
      <c r="D22" s="196" t="s">
        <v>229</v>
      </c>
      <c r="E22" s="196"/>
    </row>
    <row r="23" spans="1:20" ht="13.5" customHeight="1">
      <c r="D23" s="196"/>
      <c r="E23" s="196"/>
    </row>
    <row r="24" spans="1:20" ht="13.5" customHeight="1"/>
    <row r="27" spans="1:20" s="3" customFormat="1">
      <c r="A27" s="4"/>
      <c r="B27" s="4"/>
      <c r="C27" s="4"/>
      <c r="D27" s="4"/>
      <c r="E27" s="4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</sheetData>
  <sheetProtection formatCells="0" autoFilter="0"/>
  <protectedRanges>
    <protectedRange sqref="B3:D3" name="LunchNumbers"/>
  </protectedRanges>
  <mergeCells count="6">
    <mergeCell ref="A5:I5"/>
    <mergeCell ref="Q6:R6"/>
    <mergeCell ref="D22:E23"/>
    <mergeCell ref="A20:N21"/>
    <mergeCell ref="F6:I6"/>
    <mergeCell ref="J6:N6"/>
  </mergeCells>
  <pageMargins left="0.70866141732283472" right="0.70866141732283472" top="0.74803149606299213" bottom="0.74803149606299213" header="0.31496062992125984" footer="0.31496062992125984"/>
  <pageSetup scale="81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2:L12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ADFB0-FDE9-49E3-803E-D36DAC679F80}">
  <sheetPr>
    <pageSetUpPr fitToPage="1"/>
  </sheetPr>
  <dimension ref="A1:Y34"/>
  <sheetViews>
    <sheetView showGridLines="0" zoomScale="80" zoomScaleNormal="80" workbookViewId="0">
      <selection activeCell="A2" sqref="A2"/>
    </sheetView>
  </sheetViews>
  <sheetFormatPr defaultColWidth="9.140625" defaultRowHeight="16.5"/>
  <cols>
    <col min="1" max="1" width="43.140625" style="1" customWidth="1"/>
    <col min="2" max="3" width="12.140625" style="1" customWidth="1"/>
    <col min="4" max="4" width="13.42578125" style="1" customWidth="1"/>
    <col min="5" max="5" width="22.140625" style="1" customWidth="1"/>
    <col min="6" max="8" width="9.140625" style="3" customWidth="1"/>
    <col min="9" max="9" width="11.5703125" style="3" customWidth="1"/>
    <col min="10" max="10" width="11.28515625" style="1" customWidth="1"/>
    <col min="11" max="12" width="11.140625" style="1" customWidth="1"/>
    <col min="13" max="13" width="12.42578125" style="1" customWidth="1"/>
    <col min="14" max="14" width="12.140625" style="1" customWidth="1"/>
    <col min="15" max="15" width="3.7109375" style="1" customWidth="1"/>
    <col min="16" max="16" width="10" style="1" customWidth="1"/>
    <col min="17" max="17" width="29" style="1" customWidth="1"/>
    <col min="18" max="18" width="11.7109375" style="1" customWidth="1"/>
    <col min="19" max="23" width="9.140625" style="1" customWidth="1"/>
    <col min="24" max="16384" width="9.140625" style="1"/>
  </cols>
  <sheetData>
    <row r="1" spans="1:25" ht="18.7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25" ht="18.7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  <c r="N2" s="26"/>
      <c r="O2" s="28"/>
    </row>
    <row r="3" spans="1:25" ht="36.75">
      <c r="A3" s="56" t="s">
        <v>4</v>
      </c>
      <c r="B3" s="31">
        <v>10</v>
      </c>
      <c r="C3" s="31">
        <v>10</v>
      </c>
      <c r="D3" s="31">
        <v>10</v>
      </c>
      <c r="E3" s="79">
        <f>SUM(B3+C3+D3)</f>
        <v>30</v>
      </c>
      <c r="F3" s="27"/>
      <c r="G3" s="27"/>
      <c r="H3" s="27"/>
      <c r="I3" s="27"/>
      <c r="J3" s="62"/>
      <c r="K3" s="62"/>
      <c r="L3" s="62"/>
      <c r="M3" s="62"/>
      <c r="N3" s="26"/>
      <c r="O3" s="28"/>
      <c r="Y3" s="39"/>
    </row>
    <row r="4" spans="1:25">
      <c r="A4" s="17"/>
      <c r="B4" s="17"/>
      <c r="C4" s="17"/>
      <c r="D4" s="17"/>
      <c r="E4" s="17"/>
      <c r="J4" s="16"/>
      <c r="K4" s="16"/>
      <c r="L4" s="16"/>
      <c r="M4" s="15"/>
      <c r="N4" s="14"/>
    </row>
    <row r="5" spans="1:25" ht="19.5">
      <c r="A5" s="194" t="s">
        <v>224</v>
      </c>
      <c r="B5" s="197"/>
      <c r="C5" s="197"/>
      <c r="D5" s="197"/>
      <c r="E5" s="197"/>
      <c r="F5" s="61"/>
      <c r="G5" s="61"/>
      <c r="H5" s="61"/>
      <c r="I5" s="61"/>
      <c r="J5" s="61"/>
      <c r="K5" s="61"/>
      <c r="L5" s="61"/>
      <c r="M5" s="61"/>
      <c r="N5" s="61"/>
    </row>
    <row r="6" spans="1:25" s="89" customFormat="1" ht="15.6" customHeight="1">
      <c r="A6" s="88"/>
      <c r="B6" s="88"/>
      <c r="C6" s="88"/>
      <c r="D6" s="88"/>
      <c r="E6" s="88"/>
      <c r="F6" s="200" t="s">
        <v>230</v>
      </c>
      <c r="G6" s="200"/>
      <c r="H6" s="200"/>
      <c r="I6" s="200"/>
      <c r="J6" s="201" t="s">
        <v>8</v>
      </c>
      <c r="K6" s="201"/>
      <c r="L6" s="201"/>
      <c r="M6" s="201"/>
      <c r="N6" s="201"/>
      <c r="R6" s="198" t="s">
        <v>231</v>
      </c>
      <c r="S6" s="198"/>
      <c r="T6" s="198"/>
      <c r="U6" s="198"/>
      <c r="V6" s="198"/>
    </row>
    <row r="7" spans="1:25" ht="28.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P7" s="24"/>
      <c r="Q7" s="24"/>
      <c r="R7" s="24" t="s">
        <v>232</v>
      </c>
      <c r="S7" s="24" t="s">
        <v>233</v>
      </c>
      <c r="T7" s="24" t="s">
        <v>234</v>
      </c>
    </row>
    <row r="8" spans="1:25">
      <c r="A8" s="22" t="s">
        <v>57</v>
      </c>
      <c r="B8" s="10"/>
      <c r="C8" s="9"/>
      <c r="D8" s="22"/>
      <c r="E8" s="22"/>
      <c r="F8" s="51"/>
      <c r="G8" s="52"/>
      <c r="H8" s="52"/>
      <c r="I8" s="53"/>
      <c r="J8" s="11"/>
      <c r="K8" s="11"/>
      <c r="L8" s="11"/>
    </row>
    <row r="9" spans="1:25">
      <c r="A9" s="1" t="s">
        <v>56</v>
      </c>
      <c r="B9" s="10">
        <f t="shared" ref="B9:B17" si="0">SUM(J9:L9)</f>
        <v>9</v>
      </c>
      <c r="C9" s="9" t="s">
        <v>11</v>
      </c>
      <c r="F9" s="51">
        <v>2</v>
      </c>
      <c r="G9" s="52">
        <v>3</v>
      </c>
      <c r="H9" s="52">
        <v>4</v>
      </c>
      <c r="I9" s="53" t="s">
        <v>11</v>
      </c>
      <c r="J9" s="11">
        <f>(F9/10)*B$3</f>
        <v>2</v>
      </c>
      <c r="K9" s="11">
        <f>(G9/10)*C$3</f>
        <v>3</v>
      </c>
      <c r="L9" s="11">
        <f>(H9/10)*D$3</f>
        <v>4</v>
      </c>
      <c r="Q9" s="1" t="s">
        <v>56</v>
      </c>
    </row>
    <row r="10" spans="1:25">
      <c r="A10" s="1" t="s">
        <v>58</v>
      </c>
      <c r="B10" s="7">
        <f t="shared" si="0"/>
        <v>0.14000000000000001</v>
      </c>
      <c r="C10" s="6" t="s">
        <v>12</v>
      </c>
      <c r="F10" s="51">
        <v>35</v>
      </c>
      <c r="G10" s="52">
        <v>45</v>
      </c>
      <c r="H10" s="52">
        <v>60</v>
      </c>
      <c r="I10" s="53" t="s">
        <v>13</v>
      </c>
      <c r="J10" s="8">
        <f>((F10/10)*B$3)/1000</f>
        <v>3.5000000000000003E-2</v>
      </c>
      <c r="K10" s="8">
        <f>((G10/10)*C$3)/1000</f>
        <v>4.4999999999999998E-2</v>
      </c>
      <c r="L10" s="8">
        <f>((H10/10)*D$3)/1000</f>
        <v>0.06</v>
      </c>
      <c r="Q10" s="1" t="s">
        <v>58</v>
      </c>
    </row>
    <row r="11" spans="1:25">
      <c r="A11" s="1" t="s">
        <v>32</v>
      </c>
      <c r="B11" s="10">
        <f t="shared" si="0"/>
        <v>37</v>
      </c>
      <c r="C11" s="6" t="s">
        <v>14</v>
      </c>
      <c r="F11" s="51">
        <v>9</v>
      </c>
      <c r="G11" s="52">
        <v>12</v>
      </c>
      <c r="H11" s="52">
        <v>16</v>
      </c>
      <c r="I11" s="53" t="s">
        <v>13</v>
      </c>
      <c r="J11" s="11">
        <f>(F11/10)*B$3</f>
        <v>9</v>
      </c>
      <c r="K11" s="11">
        <f>(G11/10)*C$3</f>
        <v>12</v>
      </c>
      <c r="L11" s="11">
        <f>(H11/10)*D$3</f>
        <v>16</v>
      </c>
      <c r="Q11" s="1" t="s">
        <v>32</v>
      </c>
    </row>
    <row r="12" spans="1:25">
      <c r="A12" s="1" t="s">
        <v>59</v>
      </c>
      <c r="B12" s="7">
        <f t="shared" si="0"/>
        <v>3.8</v>
      </c>
      <c r="C12" s="6" t="s">
        <v>12</v>
      </c>
      <c r="F12" s="51">
        <v>920</v>
      </c>
      <c r="G12" s="52">
        <v>1240</v>
      </c>
      <c r="H12" s="52">
        <v>1640</v>
      </c>
      <c r="I12" s="53" t="s">
        <v>13</v>
      </c>
      <c r="J12" s="8">
        <f>((F12/10)*B$3)/1000</f>
        <v>0.92</v>
      </c>
      <c r="K12" s="8">
        <f>((G12/10)*C$3)/1000</f>
        <v>1.24</v>
      </c>
      <c r="L12" s="8">
        <f>((H12/10)*D$3)/1000</f>
        <v>1.64</v>
      </c>
      <c r="Q12" s="1" t="s">
        <v>59</v>
      </c>
    </row>
    <row r="13" spans="1:25">
      <c r="A13" s="1" t="s">
        <v>36</v>
      </c>
      <c r="B13" s="10">
        <f t="shared" si="0"/>
        <v>6.7356732789994354</v>
      </c>
      <c r="C13" s="6" t="s">
        <v>14</v>
      </c>
      <c r="F13" s="51">
        <v>1.6258521707929674</v>
      </c>
      <c r="G13" s="52">
        <v>2.2065136603618836</v>
      </c>
      <c r="H13" s="52">
        <v>2.9033074478445844</v>
      </c>
      <c r="I13" s="53" t="s">
        <v>13</v>
      </c>
      <c r="J13" s="11">
        <f t="shared" ref="J13:L17" si="1">(F13/10)*B$3</f>
        <v>1.6258521707929674</v>
      </c>
      <c r="K13" s="11">
        <f t="shared" si="1"/>
        <v>2.2065136603618836</v>
      </c>
      <c r="L13" s="11">
        <f t="shared" si="1"/>
        <v>2.9033074478445844</v>
      </c>
      <c r="Q13" s="1" t="s">
        <v>36</v>
      </c>
    </row>
    <row r="14" spans="1:25">
      <c r="A14" s="1" t="s">
        <v>37</v>
      </c>
      <c r="B14" s="10">
        <f t="shared" si="0"/>
        <v>30</v>
      </c>
      <c r="C14" s="6" t="s">
        <v>14</v>
      </c>
      <c r="F14" s="51">
        <v>7</v>
      </c>
      <c r="G14" s="52">
        <v>10</v>
      </c>
      <c r="H14" s="52">
        <v>13</v>
      </c>
      <c r="I14" s="53" t="s">
        <v>13</v>
      </c>
      <c r="J14" s="11">
        <f t="shared" si="1"/>
        <v>7</v>
      </c>
      <c r="K14" s="11">
        <f t="shared" si="1"/>
        <v>10</v>
      </c>
      <c r="L14" s="11">
        <f t="shared" si="1"/>
        <v>13</v>
      </c>
      <c r="Q14" s="1" t="s">
        <v>37</v>
      </c>
    </row>
    <row r="15" spans="1:25">
      <c r="A15" s="1" t="s">
        <v>60</v>
      </c>
      <c r="B15" s="10">
        <f t="shared" si="0"/>
        <v>3.3297452457839971</v>
      </c>
      <c r="C15" s="6" t="s">
        <v>14</v>
      </c>
      <c r="F15" s="51">
        <v>0.80373161105130975</v>
      </c>
      <c r="G15" s="52">
        <v>1.0907786149982057</v>
      </c>
      <c r="H15" s="52">
        <v>1.4352350197344816</v>
      </c>
      <c r="I15" s="53" t="s">
        <v>13</v>
      </c>
      <c r="J15" s="11">
        <f t="shared" si="1"/>
        <v>0.80373161105130975</v>
      </c>
      <c r="K15" s="11">
        <f t="shared" si="1"/>
        <v>1.0907786149982057</v>
      </c>
      <c r="L15" s="11">
        <f t="shared" si="1"/>
        <v>1.4352350197344816</v>
      </c>
      <c r="Q15" s="1" t="s">
        <v>60</v>
      </c>
    </row>
    <row r="16" spans="1:25">
      <c r="A16" s="1" t="s">
        <v>61</v>
      </c>
      <c r="B16" s="10">
        <f t="shared" si="0"/>
        <v>13.318980983135988</v>
      </c>
      <c r="C16" s="6" t="s">
        <v>14</v>
      </c>
      <c r="F16" s="51">
        <v>3.214926444205239</v>
      </c>
      <c r="G16" s="52">
        <v>4.3631144599928229</v>
      </c>
      <c r="H16" s="52">
        <v>5.7409400789379266</v>
      </c>
      <c r="I16" s="53" t="s">
        <v>13</v>
      </c>
      <c r="J16" s="11">
        <f t="shared" si="1"/>
        <v>3.214926444205239</v>
      </c>
      <c r="K16" s="11">
        <f t="shared" si="1"/>
        <v>4.3631144599928229</v>
      </c>
      <c r="L16" s="11">
        <f t="shared" si="1"/>
        <v>5.7409400789379266</v>
      </c>
      <c r="Q16" s="1" t="s">
        <v>61</v>
      </c>
    </row>
    <row r="17" spans="1:21">
      <c r="A17" s="1" t="s">
        <v>62</v>
      </c>
      <c r="B17" s="10">
        <f t="shared" si="0"/>
        <v>13.318980983135988</v>
      </c>
      <c r="C17" s="9" t="s">
        <v>11</v>
      </c>
      <c r="F17" s="51">
        <v>3.214926444205239</v>
      </c>
      <c r="G17" s="52">
        <v>4.3631144599928229</v>
      </c>
      <c r="H17" s="52">
        <v>5.7409400789379266</v>
      </c>
      <c r="I17" s="52" t="s">
        <v>11</v>
      </c>
      <c r="J17" s="11">
        <f t="shared" si="1"/>
        <v>3.214926444205239</v>
      </c>
      <c r="K17" s="11">
        <f t="shared" si="1"/>
        <v>4.3631144599928229</v>
      </c>
      <c r="L17" s="11">
        <f t="shared" si="1"/>
        <v>5.7409400789379266</v>
      </c>
      <c r="Q17" s="1" t="s">
        <v>62</v>
      </c>
    </row>
    <row r="18" spans="1:21">
      <c r="A18" s="22" t="s">
        <v>64</v>
      </c>
      <c r="B18" s="7"/>
      <c r="C18" s="6"/>
      <c r="D18" s="22"/>
      <c r="E18" s="22"/>
      <c r="F18" s="51"/>
      <c r="G18" s="52"/>
      <c r="H18" s="52"/>
      <c r="I18" s="52"/>
      <c r="J18" s="8"/>
      <c r="K18" s="8"/>
      <c r="L18" s="8"/>
      <c r="Q18" s="22" t="s">
        <v>64</v>
      </c>
    </row>
    <row r="19" spans="1:21">
      <c r="A19" s="1" t="s">
        <v>63</v>
      </c>
      <c r="B19" s="7">
        <f>SUM(J19:L19)</f>
        <v>1.8</v>
      </c>
      <c r="C19" s="6" t="s">
        <v>12</v>
      </c>
      <c r="F19" s="51">
        <v>450</v>
      </c>
      <c r="G19" s="52">
        <v>600</v>
      </c>
      <c r="H19" s="52">
        <v>750</v>
      </c>
      <c r="I19" s="52" t="s">
        <v>13</v>
      </c>
      <c r="J19" s="8">
        <f t="shared" ref="J19:L21" si="2">((F19/10)*B$3)/1000</f>
        <v>0.45</v>
      </c>
      <c r="K19" s="8">
        <f t="shared" si="2"/>
        <v>0.6</v>
      </c>
      <c r="L19" s="8">
        <f t="shared" si="2"/>
        <v>0.75</v>
      </c>
      <c r="Q19" s="1" t="s">
        <v>63</v>
      </c>
    </row>
    <row r="20" spans="1:21">
      <c r="A20" s="1" t="s">
        <v>65</v>
      </c>
      <c r="B20" s="7">
        <f>SUM(J20:L20)</f>
        <v>1.53</v>
      </c>
      <c r="C20" s="6" t="s">
        <v>12</v>
      </c>
      <c r="F20" s="51">
        <v>365</v>
      </c>
      <c r="G20" s="52">
        <v>510</v>
      </c>
      <c r="H20" s="52">
        <v>655</v>
      </c>
      <c r="I20" s="52" t="s">
        <v>13</v>
      </c>
      <c r="J20" s="8">
        <f t="shared" si="2"/>
        <v>0.36499999999999999</v>
      </c>
      <c r="K20" s="8">
        <f t="shared" si="2"/>
        <v>0.51</v>
      </c>
      <c r="L20" s="8">
        <f t="shared" si="2"/>
        <v>0.65500000000000003</v>
      </c>
      <c r="Q20" s="1" t="s">
        <v>65</v>
      </c>
    </row>
    <row r="21" spans="1:21">
      <c r="A21" s="1" t="s">
        <v>66</v>
      </c>
      <c r="B21" s="7">
        <f>SUM(J21:L21)</f>
        <v>0.27</v>
      </c>
      <c r="C21" s="6" t="s">
        <v>12</v>
      </c>
      <c r="F21" s="51">
        <v>90</v>
      </c>
      <c r="G21" s="52">
        <v>90</v>
      </c>
      <c r="H21" s="52">
        <v>90</v>
      </c>
      <c r="I21" s="52" t="s">
        <v>13</v>
      </c>
      <c r="J21" s="8">
        <f t="shared" si="2"/>
        <v>0.09</v>
      </c>
      <c r="K21" s="8">
        <f t="shared" si="2"/>
        <v>0.09</v>
      </c>
      <c r="L21" s="8">
        <f t="shared" si="2"/>
        <v>0.09</v>
      </c>
      <c r="Q21" s="1" t="s">
        <v>66</v>
      </c>
    </row>
    <row r="22" spans="1:21">
      <c r="F22" s="51"/>
      <c r="G22" s="52"/>
      <c r="H22" s="52"/>
      <c r="I22" s="52"/>
      <c r="J22" s="8"/>
      <c r="K22" s="8"/>
      <c r="L22" s="8"/>
      <c r="M22" s="7"/>
      <c r="N22" s="6"/>
    </row>
    <row r="23" spans="1:21" s="33" customFormat="1">
      <c r="A23" s="23" t="s">
        <v>228</v>
      </c>
      <c r="B23" s="32">
        <v>210</v>
      </c>
      <c r="C23" s="32">
        <v>285</v>
      </c>
      <c r="D23" s="32">
        <v>364</v>
      </c>
      <c r="E23" s="23"/>
      <c r="F23" s="55"/>
      <c r="G23" s="55"/>
      <c r="H23" s="55"/>
      <c r="I23" s="55"/>
      <c r="M23" s="35"/>
      <c r="T23" s="1"/>
      <c r="U23" s="1"/>
    </row>
    <row r="24" spans="1:21">
      <c r="A24" s="199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</row>
    <row r="25" spans="1:21">
      <c r="A25" s="199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</row>
    <row r="26" spans="1:21" ht="16.5" customHeight="1">
      <c r="C26" s="196" t="s">
        <v>229</v>
      </c>
      <c r="D26" s="202"/>
      <c r="E26" s="202"/>
    </row>
    <row r="27" spans="1:21" ht="14.1" customHeight="1">
      <c r="C27" s="202"/>
      <c r="D27" s="202"/>
      <c r="E27" s="202"/>
      <c r="P27" s="21"/>
    </row>
    <row r="31" spans="1:21">
      <c r="A31" s="4"/>
      <c r="B31" s="4"/>
      <c r="C31" s="4"/>
      <c r="D31" s="4"/>
      <c r="E31" s="4"/>
      <c r="J31" s="8"/>
      <c r="K31" s="8"/>
      <c r="L31" s="8"/>
      <c r="M31" s="7"/>
      <c r="N31" s="6"/>
    </row>
    <row r="32" spans="1:21">
      <c r="J32" s="8"/>
      <c r="K32" s="8"/>
      <c r="L32" s="8"/>
      <c r="M32" s="7"/>
      <c r="N32" s="6"/>
    </row>
    <row r="33" spans="10:14">
      <c r="J33" s="11"/>
      <c r="K33" s="11"/>
      <c r="L33" s="11"/>
      <c r="M33" s="10"/>
      <c r="N33" s="9"/>
    </row>
    <row r="34" spans="10:14">
      <c r="J34" s="11"/>
      <c r="K34" s="11"/>
      <c r="L34" s="11"/>
      <c r="M34" s="10"/>
      <c r="N34" s="6"/>
    </row>
  </sheetData>
  <sheetProtection formatCells="0" autoFilter="0"/>
  <protectedRanges>
    <protectedRange sqref="B3:D3" name="LunchNumbers_1"/>
  </protectedRanges>
  <mergeCells count="6">
    <mergeCell ref="A5:E5"/>
    <mergeCell ref="C26:E27"/>
    <mergeCell ref="R6:V6"/>
    <mergeCell ref="A24:N25"/>
    <mergeCell ref="J6:N6"/>
    <mergeCell ref="F6:I6"/>
  </mergeCells>
  <pageMargins left="0.70866141732283472" right="0.70866141732283472" top="0.74803149606299213" bottom="0.74803149606299213" header="0.31496062992125984" footer="0.31496062992125984"/>
  <pageSetup scale="90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1:L12 J10:L10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Gilmours - Word" ma:contentTypeID="0x01010011BCF2BA0D70714191FB0B12F1E31787008911CE7249E65841806249C58E890C1B" ma:contentTypeVersion="6" ma:contentTypeDescription="Create a word document using a Gilmours template" ma:contentTypeScope="" ma:versionID="9a3f92f4fc5d22cd1577a58ceafc0e97">
  <xsd:schema xmlns:xsd="http://www.w3.org/2001/XMLSchema" xmlns:xs="http://www.w3.org/2001/XMLSchema" xmlns:p="http://schemas.microsoft.com/office/2006/metadata/properties" xmlns:ns2="bfeb9ad0-724e-4e9b-9c06-14cff62cea9e" targetNamespace="http://schemas.microsoft.com/office/2006/metadata/properties" ma:root="true" ma:fieldsID="2b1c63e2d4231e2303de2beceab24e57" ns2:_="">
    <xsd:import namespace="bfeb9ad0-724e-4e9b-9c06-14cff62cea9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ContentOwner" minOccurs="0"/>
                <xsd:element ref="ns2:Purpose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eb9ad0-724e-4e9b-9c06-14cff62cea9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ContentOwner" ma:index="11" nillable="true" ma:displayName="Content Owner" ma:description="Select which business unit owns this content." ma:list="UserInfo" ma:SearchPeopleOnly="false" ma:SharePointGroup="0" ma:internalName="Content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urpose1" ma:index="12" nillable="true" ma:displayName="Purpose" ma:default="- Please Classify -" ma:description="what is this the purpose of this document?" ma:format="Dropdown" ma:internalName="Purpose1">
      <xsd:simpleType>
        <xsd:union memberTypes="dms:Text">
          <xsd:simpleType>
            <xsd:restriction base="dms:Choice">
              <xsd:enumeration value="- Please Classify -"/>
              <xsd:enumeration value="Guideline"/>
              <xsd:enumeration value="Policy"/>
              <xsd:enumeration value="Process"/>
              <xsd:enumeration value="Report"/>
              <xsd:enumeration value="Template"/>
              <xsd:enumeration value="Othe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8aba91ca-51df-45fe-a2b5-e6cc97080686" ContentTypeId="0x01010011BCF2BA0D70714191FB0B12F1E31787" PreviousValue="false"/>
</file>

<file path=customXml/item3.xml><?xml version="1.0" encoding="utf-8"?>
<?mso-contentType ?>
<spe:Receivers xmlns:spe="http://schemas.microsoft.com/sharepoint/event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feb9ad0-724e-4e9b-9c06-14cff62cea9e">MoEd-70475995-102244</_dlc_DocId>
    <_dlc_DocIdUrl xmlns="bfeb9ad0-724e-4e9b-9c06-14cff62cea9e">
      <Url>https://educationgovtnz.sharepoint.com/sites/GRPMoESESSpecialProjects/_layouts/15/DocIdRedir.aspx?ID=MoEd-70475995-102244</Url>
      <Description>MoEd-70475995-102244</Description>
    </_dlc_DocIdUrl>
    <ContentOwner xmlns="bfeb9ad0-724e-4e9b-9c06-14cff62cea9e">
      <UserInfo>
        <DisplayName/>
        <AccountId xsi:nil="true"/>
        <AccountType/>
      </UserInfo>
    </ContentOwner>
    <Purpose1 xmlns="bfeb9ad0-724e-4e9b-9c06-14cff62cea9e">- Please Classify -</Purpose1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9AA062-8220-4187-A671-0EA004F4A8FE}"/>
</file>

<file path=customXml/itemProps2.xml><?xml version="1.0" encoding="utf-8"?>
<ds:datastoreItem xmlns:ds="http://schemas.openxmlformats.org/officeDocument/2006/customXml" ds:itemID="{3F0D2129-51CD-4AF6-A78B-FB2BDEE6CA22}"/>
</file>

<file path=customXml/itemProps3.xml><?xml version="1.0" encoding="utf-8"?>
<ds:datastoreItem xmlns:ds="http://schemas.openxmlformats.org/officeDocument/2006/customXml" ds:itemID="{ADD4D6CB-110B-432C-83BB-92CDB27DA529}"/>
</file>

<file path=customXml/itemProps4.xml><?xml version="1.0" encoding="utf-8"?>
<ds:datastoreItem xmlns:ds="http://schemas.openxmlformats.org/officeDocument/2006/customXml" ds:itemID="{A7C6CBD8-B78C-407D-999B-2E6F98273C9A}"/>
</file>

<file path=customXml/itemProps5.xml><?xml version="1.0" encoding="utf-8"?>
<ds:datastoreItem xmlns:ds="http://schemas.openxmlformats.org/officeDocument/2006/customXml" ds:itemID="{E388CF6F-6587-4A22-8D7D-17462705C5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Ministry of Education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Searancke</dc:creator>
  <cp:keywords/>
  <dc:description/>
  <cp:lastModifiedBy/>
  <cp:revision/>
  <dcterms:created xsi:type="dcterms:W3CDTF">2024-11-15T05:28:54Z</dcterms:created>
  <dcterms:modified xsi:type="dcterms:W3CDTF">2026-05-25T03:37:55Z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0x01010011BCF2BA0D70714191FB0B12F1E31787008911CE7249E65841806249C58E890C1B</vt:lpwstr>
  </property>
  <property fmtid="{D5CDD505-2E9C-101B-9397-08002B2CF9AE}" pid="3" name="_dlc_DocIdItemGuid">
    <vt:lpwstr>84e97ecc-24a8-4453-ba4e-dc12b65baf1e</vt:lpwstr>
  </property>
  <property fmtid="{D5CDD505-2E9C-101B-9397-08002B2CF9AE}" pid="4" name="j560beb70aea488fb091e84adbb32566">
    <vt:lpwstr/>
  </property>
  <property fmtid="{D5CDD505-2E9C-101B-9397-08002B2CF9AE}" pid="5" name="Property Management Activity">
    <vt:lpwstr/>
  </property>
  <property fmtid="{D5CDD505-2E9C-101B-9397-08002B2CF9AE}" pid="6" name="Ministerial_x0020_Type">
    <vt:lpwstr/>
  </property>
  <property fmtid="{D5CDD505-2E9C-101B-9397-08002B2CF9AE}" pid="7" name="Record_x0020_Activity">
    <vt:lpwstr/>
  </property>
  <property fmtid="{D5CDD505-2E9C-101B-9397-08002B2CF9AE}" pid="8" name="Property_x0020_Management_x0020_Activity">
    <vt:lpwstr/>
  </property>
  <property fmtid="{D5CDD505-2E9C-101B-9397-08002B2CF9AE}" pid="9" name="MediaServiceImageTags">
    <vt:lpwstr/>
  </property>
  <property fmtid="{D5CDD505-2E9C-101B-9397-08002B2CF9AE}" pid="10" name="Ministerial Type">
    <vt:lpwstr/>
  </property>
  <property fmtid="{D5CDD505-2E9C-101B-9397-08002B2CF9AE}" pid="11" name="CalendarYear">
    <vt:lpwstr/>
  </property>
  <property fmtid="{D5CDD505-2E9C-101B-9397-08002B2CF9AE}" pid="12" name="lcf76f155ced4ddcb4097134ff3c332f">
    <vt:lpwstr/>
  </property>
  <property fmtid="{D5CDD505-2E9C-101B-9397-08002B2CF9AE}" pid="13" name="FinancialYear">
    <vt:lpwstr/>
  </property>
  <property fmtid="{D5CDD505-2E9C-101B-9397-08002B2CF9AE}" pid="14" name="ce139978aae645acb1db0a0e0d3df2f5">
    <vt:lpwstr/>
  </property>
  <property fmtid="{D5CDD505-2E9C-101B-9397-08002B2CF9AE}" pid="15" name="Record Activity">
    <vt:lpwstr/>
  </property>
  <property fmtid="{D5CDD505-2E9C-101B-9397-08002B2CF9AE}" pid="16" name="MSIP_Label_4009eddf-846d-46a2-8a8f-ad982b694053_Enabled">
    <vt:lpwstr>true</vt:lpwstr>
  </property>
  <property fmtid="{D5CDD505-2E9C-101B-9397-08002B2CF9AE}" pid="17" name="MSIP_Label_4009eddf-846d-46a2-8a8f-ad982b694053_SetDate">
    <vt:lpwstr>2026-03-24T01:02:46Z</vt:lpwstr>
  </property>
  <property fmtid="{D5CDD505-2E9C-101B-9397-08002B2CF9AE}" pid="18" name="MSIP_Label_4009eddf-846d-46a2-8a8f-ad982b694053_Method">
    <vt:lpwstr>Privileged</vt:lpwstr>
  </property>
  <property fmtid="{D5CDD505-2E9C-101B-9397-08002B2CF9AE}" pid="19" name="MSIP_Label_4009eddf-846d-46a2-8a8f-ad982b694053_Name">
    <vt:lpwstr>UNCLASSIFIED</vt:lpwstr>
  </property>
  <property fmtid="{D5CDD505-2E9C-101B-9397-08002B2CF9AE}" pid="20" name="MSIP_Label_4009eddf-846d-46a2-8a8f-ad982b694053_SiteId">
    <vt:lpwstr>e6d2d4cc-b762-486e-8894-4f5f440d5f31</vt:lpwstr>
  </property>
  <property fmtid="{D5CDD505-2E9C-101B-9397-08002B2CF9AE}" pid="21" name="MSIP_Label_4009eddf-846d-46a2-8a8f-ad982b694053_ActionId">
    <vt:lpwstr>57763d61-3744-413b-a534-a6b3cf86acf0</vt:lpwstr>
  </property>
  <property fmtid="{D5CDD505-2E9C-101B-9397-08002B2CF9AE}" pid="22" name="MSIP_Label_4009eddf-846d-46a2-8a8f-ad982b694053_ContentBits">
    <vt:lpwstr>3</vt:lpwstr>
  </property>
  <property fmtid="{D5CDD505-2E9C-101B-9397-08002B2CF9AE}" pid="23" name="MSIP_Label_4009eddf-846d-46a2-8a8f-ad982b694053_Tag">
    <vt:lpwstr>10, 0, 1, 1</vt:lpwstr>
  </property>
  <property fmtid="{D5CDD505-2E9C-101B-9397-08002B2CF9AE}" pid="24" name="MSIP_Label_98b4170c-7c45-41ac-932f-2ade4b32302b_Enabled">
    <vt:lpwstr>true</vt:lpwstr>
  </property>
  <property fmtid="{D5CDD505-2E9C-101B-9397-08002B2CF9AE}" pid="25" name="MSIP_Label_98b4170c-7c45-41ac-932f-2ade4b32302b_SetDate">
    <vt:lpwstr>2026-04-07T00:42:36Z</vt:lpwstr>
  </property>
  <property fmtid="{D5CDD505-2E9C-101B-9397-08002B2CF9AE}" pid="26" name="MSIP_Label_98b4170c-7c45-41ac-932f-2ade4b32302b_Method">
    <vt:lpwstr>Privileged</vt:lpwstr>
  </property>
  <property fmtid="{D5CDD505-2E9C-101B-9397-08002B2CF9AE}" pid="27" name="MSIP_Label_98b4170c-7c45-41ac-932f-2ade4b32302b_Name">
    <vt:lpwstr>In Confidence Label</vt:lpwstr>
  </property>
  <property fmtid="{D5CDD505-2E9C-101B-9397-08002B2CF9AE}" pid="28" name="MSIP_Label_98b4170c-7c45-41ac-932f-2ade4b32302b_SiteId">
    <vt:lpwstr>d75f6ca2-45e2-417d-b777-07433f0571e8</vt:lpwstr>
  </property>
  <property fmtid="{D5CDD505-2E9C-101B-9397-08002B2CF9AE}" pid="29" name="MSIP_Label_98b4170c-7c45-41ac-932f-2ade4b32302b_ActionId">
    <vt:lpwstr>7abf60f0-dd53-4554-a191-1df11440fcbd</vt:lpwstr>
  </property>
  <property fmtid="{D5CDD505-2E9C-101B-9397-08002B2CF9AE}" pid="30" name="MSIP_Label_98b4170c-7c45-41ac-932f-2ade4b32302b_ContentBits">
    <vt:lpwstr>0</vt:lpwstr>
  </property>
  <property fmtid="{D5CDD505-2E9C-101B-9397-08002B2CF9AE}" pid="31" name="MSIP_Label_98b4170c-7c45-41ac-932f-2ade4b32302b_Tag">
    <vt:lpwstr>10, 0, 1, 1</vt:lpwstr>
  </property>
  <property fmtid="{D5CDD505-2E9C-101B-9397-08002B2CF9AE}" pid="32" name="TaxCatchAll">
    <vt:lpwstr/>
  </property>
</Properties>
</file>