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educationgovtnz.sharepoint.com/sites/GRPMoESESSpecialProjects/Shared Documents/Finance/Internal Schools/2026 Excel Funding &amp; EoT Financial Reporting Workbooks/"/>
    </mc:Choice>
  </mc:AlternateContent>
  <xr:revisionPtr revIDLastSave="0" documentId="8_{2FE7E5A6-94D9-4121-9F8F-13E2AB306B2F}" xr6:coauthVersionLast="47" xr6:coauthVersionMax="47" xr10:uidLastSave="{00000000-0000-0000-0000-000000000000}"/>
  <bookViews>
    <workbookView xWindow="-120" yWindow="-16320" windowWidth="29040" windowHeight="15720" tabRatio="903" firstSheet="14" activeTab="14" xr2:uid="{00000000-000D-0000-FFFF-FFFF00000000}"/>
  </bookViews>
  <sheets>
    <sheet name="Instructions " sheetId="29" r:id="rId1"/>
    <sheet name="Calculators" sheetId="22" r:id="rId2"/>
    <sheet name="Cashbook" sheetId="31" r:id="rId3"/>
    <sheet name="EoT Fin Report T4 2025" sheetId="43" r:id="rId4"/>
    <sheet name="Funding Form T1 2026 HEAD" sheetId="44" r:id="rId5"/>
    <sheet name="Funding Form T1 2026 RECEIVING" sheetId="32" r:id="rId6"/>
    <sheet name="EoT Fin Report T1 2026" sheetId="1" r:id="rId7"/>
    <sheet name="Funding Form T2 2026 HEAD" sheetId="36" r:id="rId8"/>
    <sheet name="Funding Form T2 2026 RECEIVING" sheetId="37" r:id="rId9"/>
    <sheet name="EoT Fin Report T2 2026" sheetId="25" r:id="rId10"/>
    <sheet name="Funding Form T3 2026 HEAD" sheetId="38" r:id="rId11"/>
    <sheet name="Funding Form T3 2026 RECEIVING" sheetId="39" r:id="rId12"/>
    <sheet name="EoT Fin Report T3 2026" sheetId="26" r:id="rId13"/>
    <sheet name="Funding Form T4 2026 HEAD" sheetId="40" r:id="rId14"/>
    <sheet name="Funding Form T4 2026 RECEIVING" sheetId="42" r:id="rId15"/>
    <sheet name="EoT Fin Report T4 2026" sheetId="27" r:id="rId16"/>
    <sheet name="Ref Data" sheetId="7" state="hidden" r:id="rId17"/>
    <sheet name="school data " sheetId="28" state="hidden" r:id="rId18"/>
  </sheets>
  <definedNames>
    <definedName name="_xlnm._FilterDatabase" localSheetId="17" hidden="1">'school data '!$A$4:$N$1033</definedName>
    <definedName name="_xlnm.Print_Area" localSheetId="6">'EoT Fin Report T1 2026'!$B$1:$J$47</definedName>
    <definedName name="_xlnm.Print_Area" localSheetId="9">'EoT Fin Report T2 2026'!$B$1:$J$47</definedName>
    <definedName name="_xlnm.Print_Area" localSheetId="12">'EoT Fin Report T3 2026'!$B$1:$J$47</definedName>
    <definedName name="_xlnm.Print_Area" localSheetId="3">'EoT Fin Report T4 2025'!$B$1:$J$47</definedName>
    <definedName name="_xlnm.Print_Area" localSheetId="15">'EoT Fin Report T4 2026'!$B$1:$J$47</definedName>
    <definedName name="_xlnm.Print_Area" localSheetId="4">'Funding Form T1 2026 HEAD'!$A$1:$J$67</definedName>
    <definedName name="_xlnm.Print_Area" localSheetId="5">'Funding Form T1 2026 RECEIVING'!$A$1:$J$67</definedName>
    <definedName name="_xlnm.Print_Area" localSheetId="7">'Funding Form T2 2026 HEAD'!$A$1:$J$67</definedName>
    <definedName name="_xlnm.Print_Area" localSheetId="8">'Funding Form T2 2026 RECEIVING'!$A$1:$J$67</definedName>
    <definedName name="_xlnm.Print_Area" localSheetId="10">'Funding Form T3 2026 HEAD'!$A$1:$J$67</definedName>
    <definedName name="_xlnm.Print_Area" localSheetId="11">'Funding Form T3 2026 RECEIVING'!$A$1:$J$67</definedName>
    <definedName name="_xlnm.Print_Area" localSheetId="13">'Funding Form T4 2026 HEAD'!$A$1:$J$77</definedName>
    <definedName name="_xlnm.Print_Area" localSheetId="14">'Funding Form T4 2026 RECEIVING'!$A$1:$J$77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3" roundtripDataSignature="AMtx7mgkJYLLQukkTWvHkJHps01joQYTMg=="/>
    </ext>
  </extLst>
</workbook>
</file>

<file path=xl/calcChain.xml><?xml version="1.0" encoding="utf-8"?>
<calcChain xmlns="http://schemas.openxmlformats.org/spreadsheetml/2006/main">
  <c r="G14" i="44" l="1"/>
  <c r="G14" i="32"/>
  <c r="G14" i="36"/>
  <c r="G14" i="37"/>
  <c r="G14" i="38"/>
  <c r="G14" i="39"/>
  <c r="G14" i="40"/>
  <c r="G14" i="42"/>
  <c r="G46" i="40"/>
  <c r="J15" i="31" l="1"/>
  <c r="H22" i="1"/>
  <c r="G47" i="42"/>
  <c r="G37" i="42"/>
  <c r="G29" i="42"/>
  <c r="G47" i="40"/>
  <c r="G37" i="40"/>
  <c r="G29" i="40"/>
  <c r="G45" i="39"/>
  <c r="G37" i="39"/>
  <c r="G29" i="39"/>
  <c r="G45" i="38"/>
  <c r="G37" i="38"/>
  <c r="G29" i="38"/>
  <c r="G45" i="37"/>
  <c r="G37" i="37"/>
  <c r="G29" i="37"/>
  <c r="G45" i="36"/>
  <c r="G37" i="36"/>
  <c r="G29" i="36"/>
  <c r="G45" i="32"/>
  <c r="G37" i="32"/>
  <c r="G29" i="32"/>
  <c r="G45" i="44"/>
  <c r="G37" i="44"/>
  <c r="G29" i="44"/>
  <c r="G18" i="44" l="1"/>
  <c r="G17" i="44"/>
  <c r="G19" i="44" s="1"/>
  <c r="G15" i="44"/>
  <c r="G13" i="44"/>
  <c r="G21" i="31"/>
  <c r="F21" i="31" a="1"/>
  <c r="F21" i="31" s="1"/>
  <c r="Y20" i="31"/>
  <c r="W20" i="31"/>
  <c r="U20" i="31"/>
  <c r="S20" i="31"/>
  <c r="Q20" i="31"/>
  <c r="O20" i="31"/>
  <c r="M20" i="31"/>
  <c r="K20" i="31"/>
  <c r="G20" i="31"/>
  <c r="F20" i="31" a="1"/>
  <c r="F20" i="31" s="1"/>
  <c r="Y19" i="31"/>
  <c r="W19" i="31"/>
  <c r="U19" i="31"/>
  <c r="S19" i="31"/>
  <c r="Q19" i="31"/>
  <c r="O19" i="31"/>
  <c r="M19" i="31"/>
  <c r="K19" i="31"/>
  <c r="G19" i="31"/>
  <c r="F19" i="31" a="1"/>
  <c r="F19" i="31" s="1"/>
  <c r="Y18" i="31"/>
  <c r="W18" i="31"/>
  <c r="U18" i="31"/>
  <c r="S18" i="31"/>
  <c r="Q18" i="31"/>
  <c r="O18" i="31"/>
  <c r="M18" i="31"/>
  <c r="G18" i="31"/>
  <c r="F18" i="31" a="1"/>
  <c r="F18" i="31" s="1"/>
  <c r="Y17" i="31"/>
  <c r="W17" i="31"/>
  <c r="U17" i="31"/>
  <c r="S17" i="31"/>
  <c r="Q17" i="31"/>
  <c r="O17" i="31"/>
  <c r="K17" i="31"/>
  <c r="G17" i="31"/>
  <c r="F17" i="31" a="1"/>
  <c r="F17" i="31" s="1"/>
  <c r="H47" i="44" l="1" a="1"/>
  <c r="H47" i="44" s="1"/>
  <c r="H31" i="44" a="1"/>
  <c r="H31" i="44" s="1"/>
  <c r="H39" i="44" a="1"/>
  <c r="H39" i="44" s="1"/>
  <c r="G36" i="44"/>
  <c r="H38" i="44" s="1"/>
  <c r="G44" i="44"/>
  <c r="H46" i="44" s="1"/>
  <c r="G28" i="44"/>
  <c r="H30" i="44" s="1"/>
  <c r="F28" i="26"/>
  <c r="F27" i="27"/>
  <c r="F28" i="25"/>
  <c r="F29" i="26"/>
  <c r="F28" i="27"/>
  <c r="F29" i="25"/>
  <c r="F30" i="26"/>
  <c r="F29" i="27"/>
  <c r="F30" i="25"/>
  <c r="F31" i="26"/>
  <c r="F30" i="27"/>
  <c r="F31" i="25"/>
  <c r="F32" i="26"/>
  <c r="F31" i="27"/>
  <c r="F32" i="25"/>
  <c r="F33" i="26"/>
  <c r="F32" i="27"/>
  <c r="F33" i="25"/>
  <c r="F34" i="26"/>
  <c r="F33" i="27"/>
  <c r="F34" i="25"/>
  <c r="F27" i="26"/>
  <c r="F34" i="27"/>
  <c r="F29" i="1"/>
  <c r="F30" i="1"/>
  <c r="F27" i="1"/>
  <c r="F31" i="1"/>
  <c r="F32" i="1"/>
  <c r="F33" i="1"/>
  <c r="F34" i="1"/>
  <c r="I48" i="44" l="1"/>
  <c r="I32" i="44"/>
  <c r="I40" i="44"/>
  <c r="F14" i="43"/>
  <c r="H24" i="43"/>
  <c r="I53" i="44" l="1"/>
  <c r="I54" i="44" s="1"/>
  <c r="I55" i="44" s="1"/>
  <c r="I21" i="43"/>
  <c r="I22" i="43"/>
  <c r="I23" i="43"/>
  <c r="H22" i="27" l="1"/>
  <c r="H22" i="26"/>
  <c r="H22" i="25"/>
  <c r="H48" i="42"/>
  <c r="G18" i="42"/>
  <c r="G17" i="42"/>
  <c r="G15" i="42"/>
  <c r="G13" i="42"/>
  <c r="G19" i="42" l="1"/>
  <c r="G36" i="42" s="1"/>
  <c r="H38" i="42" s="1"/>
  <c r="H49" i="42" a="1"/>
  <c r="H49" i="42" s="1"/>
  <c r="I50" i="42" s="1"/>
  <c r="H39" i="42" a="1"/>
  <c r="H39" i="42" s="1"/>
  <c r="H31" i="42" a="1"/>
  <c r="H31" i="42" s="1"/>
  <c r="H57" i="42" a="1"/>
  <c r="H57" i="42" s="1"/>
  <c r="G18" i="40"/>
  <c r="G17" i="40"/>
  <c r="G15" i="40"/>
  <c r="H57" i="40" s="1" a="1"/>
  <c r="H57" i="40" s="1"/>
  <c r="G13" i="40"/>
  <c r="G18" i="39"/>
  <c r="G17" i="39"/>
  <c r="G15" i="39"/>
  <c r="G13" i="39"/>
  <c r="G18" i="38"/>
  <c r="G17" i="38"/>
  <c r="G19" i="38" s="1"/>
  <c r="G15" i="38"/>
  <c r="G13" i="38"/>
  <c r="G18" i="37"/>
  <c r="G17" i="37"/>
  <c r="G15" i="37"/>
  <c r="H47" i="37" s="1" a="1"/>
  <c r="H47" i="37" s="1"/>
  <c r="G13" i="37"/>
  <c r="G18" i="36"/>
  <c r="G17" i="36"/>
  <c r="G15" i="36"/>
  <c r="G13" i="36"/>
  <c r="G28" i="42" l="1"/>
  <c r="H30" i="42" s="1"/>
  <c r="I32" i="42" s="1"/>
  <c r="G55" i="42"/>
  <c r="H56" i="42" s="1"/>
  <c r="I58" i="42" s="1"/>
  <c r="G19" i="39"/>
  <c r="G44" i="39" s="1"/>
  <c r="H46" i="39" s="1"/>
  <c r="G19" i="36"/>
  <c r="G36" i="36" s="1"/>
  <c r="H38" i="36" s="1"/>
  <c r="G19" i="37"/>
  <c r="G44" i="37" s="1"/>
  <c r="H46" i="37" s="1"/>
  <c r="I48" i="37" s="1"/>
  <c r="G44" i="38"/>
  <c r="G36" i="38"/>
  <c r="H38" i="38" s="1"/>
  <c r="H46" i="38"/>
  <c r="H47" i="39" a="1"/>
  <c r="H47" i="39" s="1"/>
  <c r="H39" i="39" a="1"/>
  <c r="H39" i="39" s="1"/>
  <c r="H31" i="39" a="1"/>
  <c r="H31" i="39" s="1"/>
  <c r="I40" i="42"/>
  <c r="H49" i="40" a="1"/>
  <c r="H49" i="40" s="1"/>
  <c r="G19" i="40"/>
  <c r="H48" i="40"/>
  <c r="H31" i="40" a="1"/>
  <c r="H31" i="40" s="1"/>
  <c r="H39" i="40" a="1"/>
  <c r="H39" i="40" s="1"/>
  <c r="H39" i="38" a="1"/>
  <c r="H39" i="38" s="1"/>
  <c r="H31" i="38" a="1"/>
  <c r="H31" i="38" s="1"/>
  <c r="H47" i="38" a="1"/>
  <c r="H47" i="38" s="1"/>
  <c r="G28" i="38"/>
  <c r="H30" i="38" s="1"/>
  <c r="H31" i="37" a="1"/>
  <c r="H31" i="37" s="1"/>
  <c r="H39" i="37" a="1"/>
  <c r="H39" i="37" s="1"/>
  <c r="H31" i="36" a="1"/>
  <c r="H31" i="36" s="1"/>
  <c r="H47" i="36" a="1"/>
  <c r="H47" i="36" s="1"/>
  <c r="H39" i="36" a="1"/>
  <c r="H39" i="36" s="1"/>
  <c r="G28" i="36" l="1"/>
  <c r="H30" i="36" s="1"/>
  <c r="I32" i="36" s="1"/>
  <c r="G28" i="37"/>
  <c r="H30" i="37" s="1"/>
  <c r="I32" i="37" s="1"/>
  <c r="I48" i="39"/>
  <c r="G36" i="39"/>
  <c r="H38" i="39" s="1"/>
  <c r="I40" i="39" s="1"/>
  <c r="G28" i="39"/>
  <c r="H30" i="39" s="1"/>
  <c r="I32" i="39" s="1"/>
  <c r="G36" i="37"/>
  <c r="H38" i="37" s="1"/>
  <c r="I40" i="37" s="1"/>
  <c r="G44" i="36"/>
  <c r="H46" i="36" s="1"/>
  <c r="I48" i="36" s="1"/>
  <c r="G36" i="40"/>
  <c r="H38" i="40" s="1"/>
  <c r="I40" i="40" s="1"/>
  <c r="G55" i="40"/>
  <c r="H56" i="40" s="1"/>
  <c r="I58" i="40" s="1"/>
  <c r="I48" i="38"/>
  <c r="I40" i="38"/>
  <c r="I63" i="42"/>
  <c r="I64" i="42" s="1"/>
  <c r="I65" i="42" s="1"/>
  <c r="I32" i="38"/>
  <c r="I40" i="36"/>
  <c r="G28" i="40"/>
  <c r="H30" i="40" s="1"/>
  <c r="I32" i="40" s="1"/>
  <c r="I50" i="40"/>
  <c r="I53" i="39" l="1"/>
  <c r="I54" i="39" s="1"/>
  <c r="I55" i="39" s="1"/>
  <c r="I53" i="37"/>
  <c r="I54" i="37" s="1"/>
  <c r="I55" i="37" s="1"/>
  <c r="I53" i="38"/>
  <c r="I54" i="38" s="1"/>
  <c r="I55" i="38" s="1"/>
  <c r="H21" i="27"/>
  <c r="H21" i="25"/>
  <c r="H21" i="26"/>
  <c r="I63" i="40"/>
  <c r="I64" i="40" s="1"/>
  <c r="I65" i="40" s="1"/>
  <c r="I53" i="36"/>
  <c r="I54" i="36" s="1"/>
  <c r="I55" i="36" s="1"/>
  <c r="C16" i="22" l="1"/>
  <c r="C15" i="22"/>
  <c r="G18" i="32" l="1"/>
  <c r="G17" i="32"/>
  <c r="G15" i="32"/>
  <c r="G13" i="32"/>
  <c r="G19" i="32" l="1"/>
  <c r="G44" i="32" s="1"/>
  <c r="H39" i="32" a="1"/>
  <c r="H39" i="32" s="1"/>
  <c r="H47" i="32" a="1"/>
  <c r="H47" i="32" s="1"/>
  <c r="H31" i="32" a="1"/>
  <c r="H31" i="32" s="1"/>
  <c r="G36" i="32" l="1"/>
  <c r="G28" i="32"/>
  <c r="G202" i="31"/>
  <c r="F202" i="31" a="1"/>
  <c r="F202" i="31" s="1"/>
  <c r="G201" i="31"/>
  <c r="F201" i="31" a="1"/>
  <c r="F201" i="31" s="1"/>
  <c r="G200" i="31"/>
  <c r="F200" i="31" a="1"/>
  <c r="F200" i="31" s="1"/>
  <c r="G199" i="31"/>
  <c r="F199" i="31" a="1"/>
  <c r="F199" i="31" s="1"/>
  <c r="G198" i="31"/>
  <c r="F198" i="31" a="1"/>
  <c r="F198" i="31" s="1"/>
  <c r="G197" i="31"/>
  <c r="F197" i="31" a="1"/>
  <c r="F197" i="31" s="1"/>
  <c r="G196" i="31"/>
  <c r="F196" i="31" a="1"/>
  <c r="F196" i="31" s="1"/>
  <c r="G195" i="31"/>
  <c r="F195" i="31" a="1"/>
  <c r="F195" i="31" s="1"/>
  <c r="G194" i="31"/>
  <c r="F194" i="31" a="1"/>
  <c r="F194" i="31" s="1"/>
  <c r="G193" i="31"/>
  <c r="F193" i="31" a="1"/>
  <c r="F193" i="31" s="1"/>
  <c r="G192" i="31"/>
  <c r="F192" i="31" a="1"/>
  <c r="F192" i="31" s="1"/>
  <c r="G191" i="31"/>
  <c r="F191" i="31" a="1"/>
  <c r="F191" i="31" s="1"/>
  <c r="G190" i="31"/>
  <c r="F190" i="31" a="1"/>
  <c r="F190" i="31" s="1"/>
  <c r="G189" i="31"/>
  <c r="F189" i="31" a="1"/>
  <c r="F189" i="31" s="1"/>
  <c r="G188" i="31"/>
  <c r="F188" i="31" a="1"/>
  <c r="F188" i="31" s="1"/>
  <c r="G187" i="31"/>
  <c r="F187" i="31" a="1"/>
  <c r="F187" i="31" s="1"/>
  <c r="G186" i="31"/>
  <c r="F186" i="31" a="1"/>
  <c r="F186" i="31" s="1"/>
  <c r="G185" i="31"/>
  <c r="F185" i="31" a="1"/>
  <c r="F185" i="31" s="1"/>
  <c r="G184" i="31"/>
  <c r="F184" i="31" a="1"/>
  <c r="F184" i="31" s="1"/>
  <c r="G183" i="31"/>
  <c r="F183" i="31" a="1"/>
  <c r="F183" i="31" s="1"/>
  <c r="G182" i="31"/>
  <c r="F182" i="31" a="1"/>
  <c r="F182" i="31" s="1"/>
  <c r="G181" i="31"/>
  <c r="F181" i="31" a="1"/>
  <c r="F181" i="31" s="1"/>
  <c r="G180" i="31"/>
  <c r="F180" i="31" a="1"/>
  <c r="F180" i="31" s="1"/>
  <c r="G179" i="31"/>
  <c r="F179" i="31" a="1"/>
  <c r="F179" i="31" s="1"/>
  <c r="G178" i="31"/>
  <c r="F178" i="31" a="1"/>
  <c r="F178" i="31" s="1"/>
  <c r="G177" i="31"/>
  <c r="F177" i="31" a="1"/>
  <c r="F177" i="31" s="1"/>
  <c r="G176" i="31"/>
  <c r="F176" i="31" a="1"/>
  <c r="F176" i="31" s="1"/>
  <c r="G175" i="31"/>
  <c r="F175" i="31" a="1"/>
  <c r="F175" i="31" s="1"/>
  <c r="G174" i="31"/>
  <c r="F174" i="31" a="1"/>
  <c r="F174" i="31" s="1"/>
  <c r="G173" i="31"/>
  <c r="F173" i="31" a="1"/>
  <c r="F173" i="31" s="1"/>
  <c r="G172" i="31"/>
  <c r="F172" i="31" a="1"/>
  <c r="F172" i="31" s="1"/>
  <c r="G171" i="31"/>
  <c r="F171" i="31" a="1"/>
  <c r="F171" i="31" s="1"/>
  <c r="G170" i="31"/>
  <c r="F170" i="31" a="1"/>
  <c r="F170" i="31" s="1"/>
  <c r="G169" i="31"/>
  <c r="F169" i="31" a="1"/>
  <c r="F169" i="31" s="1"/>
  <c r="G168" i="31"/>
  <c r="F168" i="31" a="1"/>
  <c r="F168" i="31" s="1"/>
  <c r="G167" i="31"/>
  <c r="F167" i="31" a="1"/>
  <c r="F167" i="31" s="1"/>
  <c r="G166" i="31"/>
  <c r="F166" i="31" a="1"/>
  <c r="F166" i="31" s="1"/>
  <c r="G165" i="31"/>
  <c r="F165" i="31" a="1"/>
  <c r="F165" i="31" s="1"/>
  <c r="G164" i="31"/>
  <c r="F164" i="31" a="1"/>
  <c r="F164" i="31" s="1"/>
  <c r="G163" i="31"/>
  <c r="F163" i="31" a="1"/>
  <c r="F163" i="31" s="1"/>
  <c r="G162" i="31"/>
  <c r="F162" i="31" a="1"/>
  <c r="F162" i="31" s="1"/>
  <c r="G161" i="31"/>
  <c r="F161" i="31" a="1"/>
  <c r="F161" i="31" s="1"/>
  <c r="G160" i="31"/>
  <c r="F160" i="31" a="1"/>
  <c r="F160" i="31" s="1"/>
  <c r="G159" i="31"/>
  <c r="F159" i="31" a="1"/>
  <c r="F159" i="31" s="1"/>
  <c r="G158" i="31"/>
  <c r="F158" i="31" a="1"/>
  <c r="F158" i="31" s="1"/>
  <c r="G157" i="31"/>
  <c r="F157" i="31" a="1"/>
  <c r="F157" i="31" s="1"/>
  <c r="G156" i="31"/>
  <c r="F156" i="31" a="1"/>
  <c r="F156" i="31" s="1"/>
  <c r="G155" i="31"/>
  <c r="F155" i="31" a="1"/>
  <c r="F155" i="31" s="1"/>
  <c r="G154" i="31"/>
  <c r="F154" i="31" a="1"/>
  <c r="F154" i="31" s="1"/>
  <c r="G153" i="31"/>
  <c r="F153" i="31" a="1"/>
  <c r="F153" i="31" s="1"/>
  <c r="G152" i="31"/>
  <c r="F152" i="31" a="1"/>
  <c r="F152" i="31" s="1"/>
  <c r="G151" i="31"/>
  <c r="F151" i="31" a="1"/>
  <c r="F151" i="31" s="1"/>
  <c r="G150" i="31"/>
  <c r="F150" i="31" a="1"/>
  <c r="F150" i="31" s="1"/>
  <c r="G149" i="31"/>
  <c r="F149" i="31" a="1"/>
  <c r="F149" i="31" s="1"/>
  <c r="G148" i="31"/>
  <c r="F148" i="31" a="1"/>
  <c r="F148" i="31" s="1"/>
  <c r="G147" i="31"/>
  <c r="F147" i="31" a="1"/>
  <c r="F147" i="31" s="1"/>
  <c r="G146" i="31"/>
  <c r="F146" i="31" a="1"/>
  <c r="F146" i="31" s="1"/>
  <c r="G145" i="31"/>
  <c r="F145" i="31" a="1"/>
  <c r="F145" i="31" s="1"/>
  <c r="G144" i="31"/>
  <c r="F144" i="31" a="1"/>
  <c r="F144" i="31" s="1"/>
  <c r="G143" i="31"/>
  <c r="F143" i="31" a="1"/>
  <c r="F143" i="31" s="1"/>
  <c r="G142" i="31"/>
  <c r="F142" i="31" a="1"/>
  <c r="F142" i="31" s="1"/>
  <c r="G141" i="31"/>
  <c r="F141" i="31" a="1"/>
  <c r="F141" i="31" s="1"/>
  <c r="G140" i="31"/>
  <c r="F140" i="31" a="1"/>
  <c r="F140" i="31" s="1"/>
  <c r="G139" i="31"/>
  <c r="F139" i="31" a="1"/>
  <c r="F139" i="31" s="1"/>
  <c r="G138" i="31"/>
  <c r="F138" i="31" a="1"/>
  <c r="F138" i="31" s="1"/>
  <c r="G137" i="31"/>
  <c r="F137" i="31" a="1"/>
  <c r="F137" i="31" s="1"/>
  <c r="G136" i="31"/>
  <c r="F136" i="31" a="1"/>
  <c r="F136" i="31" s="1"/>
  <c r="G135" i="31"/>
  <c r="F135" i="31" a="1"/>
  <c r="F135" i="31" s="1"/>
  <c r="G134" i="31"/>
  <c r="F134" i="31" a="1"/>
  <c r="F134" i="31" s="1"/>
  <c r="G133" i="31"/>
  <c r="F133" i="31" a="1"/>
  <c r="F133" i="31" s="1"/>
  <c r="G132" i="31"/>
  <c r="F132" i="31" a="1"/>
  <c r="F132" i="31" s="1"/>
  <c r="G131" i="31"/>
  <c r="F131" i="31" a="1"/>
  <c r="F131" i="31" s="1"/>
  <c r="G130" i="31"/>
  <c r="F130" i="31" a="1"/>
  <c r="F130" i="31" s="1"/>
  <c r="G129" i="31"/>
  <c r="F129" i="31" a="1"/>
  <c r="F129" i="31" s="1"/>
  <c r="G128" i="31"/>
  <c r="F128" i="31" a="1"/>
  <c r="F128" i="31" s="1"/>
  <c r="G127" i="31"/>
  <c r="F127" i="31" a="1"/>
  <c r="F127" i="31" s="1"/>
  <c r="G126" i="31"/>
  <c r="F126" i="31" a="1"/>
  <c r="F126" i="31" s="1"/>
  <c r="G125" i="31"/>
  <c r="F125" i="31" a="1"/>
  <c r="F125" i="31" s="1"/>
  <c r="G124" i="31"/>
  <c r="F124" i="31" a="1"/>
  <c r="F124" i="31" s="1"/>
  <c r="G123" i="31"/>
  <c r="F123" i="31" a="1"/>
  <c r="F123" i="31" s="1"/>
  <c r="G122" i="31"/>
  <c r="F122" i="31" a="1"/>
  <c r="F122" i="31" s="1"/>
  <c r="G121" i="31"/>
  <c r="F121" i="31" a="1"/>
  <c r="F121" i="31" s="1"/>
  <c r="G120" i="31"/>
  <c r="F120" i="31" a="1"/>
  <c r="F120" i="31" s="1"/>
  <c r="G119" i="31"/>
  <c r="F119" i="31" a="1"/>
  <c r="F119" i="31" s="1"/>
  <c r="G118" i="31"/>
  <c r="F118" i="31" a="1"/>
  <c r="F118" i="31" s="1"/>
  <c r="G117" i="31"/>
  <c r="F117" i="31" a="1"/>
  <c r="F117" i="31" s="1"/>
  <c r="G116" i="31"/>
  <c r="F116" i="31" a="1"/>
  <c r="F116" i="31" s="1"/>
  <c r="G115" i="31"/>
  <c r="F115" i="31" a="1"/>
  <c r="F115" i="31" s="1"/>
  <c r="G114" i="31"/>
  <c r="F114" i="31" a="1"/>
  <c r="F114" i="31" s="1"/>
  <c r="G113" i="31"/>
  <c r="F113" i="31" a="1"/>
  <c r="F113" i="31" s="1"/>
  <c r="G112" i="31"/>
  <c r="F112" i="31" a="1"/>
  <c r="F112" i="31" s="1"/>
  <c r="G111" i="31"/>
  <c r="F111" i="31" a="1"/>
  <c r="F111" i="31" s="1"/>
  <c r="G110" i="31"/>
  <c r="F110" i="31" a="1"/>
  <c r="F110" i="31" s="1"/>
  <c r="G109" i="31"/>
  <c r="F109" i="31" a="1"/>
  <c r="F109" i="31" s="1"/>
  <c r="G108" i="31"/>
  <c r="F108" i="31" a="1"/>
  <c r="F108" i="31" s="1"/>
  <c r="G107" i="31"/>
  <c r="F107" i="31" a="1"/>
  <c r="F107" i="31" s="1"/>
  <c r="G106" i="31"/>
  <c r="F106" i="31" a="1"/>
  <c r="F106" i="31" s="1"/>
  <c r="G105" i="31"/>
  <c r="F105" i="31" a="1"/>
  <c r="F105" i="31" s="1"/>
  <c r="G104" i="31"/>
  <c r="F104" i="31" a="1"/>
  <c r="F104" i="31" s="1"/>
  <c r="G103" i="31"/>
  <c r="F103" i="31" a="1"/>
  <c r="F103" i="31" s="1"/>
  <c r="G102" i="31"/>
  <c r="F102" i="31" a="1"/>
  <c r="F102" i="31" s="1"/>
  <c r="G101" i="31"/>
  <c r="F101" i="31" a="1"/>
  <c r="F101" i="31" s="1"/>
  <c r="G100" i="31"/>
  <c r="F100" i="31" a="1"/>
  <c r="F100" i="31" s="1"/>
  <c r="G99" i="31"/>
  <c r="F99" i="31" a="1"/>
  <c r="F99" i="31" s="1"/>
  <c r="G98" i="31"/>
  <c r="F98" i="31" a="1"/>
  <c r="F98" i="31" s="1"/>
  <c r="G97" i="31"/>
  <c r="F97" i="31" a="1"/>
  <c r="F97" i="31" s="1"/>
  <c r="G96" i="31" l="1"/>
  <c r="F96" i="31" a="1"/>
  <c r="F96" i="31" s="1"/>
  <c r="G95" i="31"/>
  <c r="F95" i="31" a="1"/>
  <c r="F95" i="31" s="1"/>
  <c r="G94" i="31"/>
  <c r="F94" i="31" a="1"/>
  <c r="F94" i="31" s="1"/>
  <c r="G93" i="31"/>
  <c r="F93" i="31" a="1"/>
  <c r="F93" i="31" s="1"/>
  <c r="G92" i="31"/>
  <c r="F92" i="31" a="1"/>
  <c r="F92" i="31" s="1"/>
  <c r="G91" i="31"/>
  <c r="F91" i="31" a="1"/>
  <c r="F91" i="31" s="1"/>
  <c r="G90" i="31"/>
  <c r="F90" i="31" a="1"/>
  <c r="F90" i="31" s="1"/>
  <c r="G89" i="31"/>
  <c r="F89" i="31" a="1"/>
  <c r="F89" i="31" s="1"/>
  <c r="G88" i="31"/>
  <c r="F88" i="31" a="1"/>
  <c r="F88" i="31" s="1"/>
  <c r="G87" i="31"/>
  <c r="F87" i="31" a="1"/>
  <c r="F87" i="31" s="1"/>
  <c r="G86" i="31"/>
  <c r="F86" i="31" a="1"/>
  <c r="F86" i="31" s="1"/>
  <c r="G85" i="31"/>
  <c r="F85" i="31" a="1"/>
  <c r="F85" i="31" s="1"/>
  <c r="G84" i="31"/>
  <c r="F84" i="31" a="1"/>
  <c r="F84" i="31" s="1"/>
  <c r="G83" i="31"/>
  <c r="F83" i="31"/>
  <c r="F83" i="31" a="1"/>
  <c r="G82" i="31"/>
  <c r="F82" i="31" a="1"/>
  <c r="F82" i="31" s="1"/>
  <c r="G81" i="31"/>
  <c r="F81" i="31" a="1"/>
  <c r="F81" i="31" s="1"/>
  <c r="G80" i="31"/>
  <c r="F80" i="31" a="1"/>
  <c r="F80" i="31" s="1"/>
  <c r="G79" i="31"/>
  <c r="F79" i="31" a="1"/>
  <c r="F79" i="31" s="1"/>
  <c r="G78" i="31"/>
  <c r="F78" i="31" a="1"/>
  <c r="F78" i="31" s="1"/>
  <c r="G77" i="31"/>
  <c r="F77" i="31" a="1"/>
  <c r="F77" i="31" s="1"/>
  <c r="G76" i="31"/>
  <c r="F76" i="31" a="1"/>
  <c r="F76" i="31" s="1"/>
  <c r="G75" i="31"/>
  <c r="F75" i="31" a="1"/>
  <c r="F75" i="31" s="1"/>
  <c r="G74" i="31"/>
  <c r="F74" i="31" a="1"/>
  <c r="F74" i="31" s="1"/>
  <c r="G73" i="31"/>
  <c r="F73" i="31" a="1"/>
  <c r="F73" i="31" s="1"/>
  <c r="G72" i="31"/>
  <c r="F72" i="31" a="1"/>
  <c r="F72" i="31" s="1"/>
  <c r="G71" i="31"/>
  <c r="F71" i="31" a="1"/>
  <c r="F71" i="31" s="1"/>
  <c r="G70" i="31"/>
  <c r="F70" i="31" a="1"/>
  <c r="F70" i="31" s="1"/>
  <c r="G69" i="31"/>
  <c r="F69" i="31" a="1"/>
  <c r="F69" i="31" s="1"/>
  <c r="G68" i="31"/>
  <c r="F68" i="31" a="1"/>
  <c r="F68" i="31" s="1"/>
  <c r="G67" i="31"/>
  <c r="F67" i="31" a="1"/>
  <c r="F67" i="31" s="1"/>
  <c r="G66" i="31"/>
  <c r="F66" i="31" a="1"/>
  <c r="F66" i="31" s="1"/>
  <c r="G65" i="31"/>
  <c r="F65" i="31" a="1"/>
  <c r="F65" i="31" s="1"/>
  <c r="G64" i="31"/>
  <c r="F64" i="31" a="1"/>
  <c r="F64" i="31" s="1"/>
  <c r="G63" i="31"/>
  <c r="F63" i="31" a="1"/>
  <c r="F63" i="31" s="1"/>
  <c r="G62" i="31"/>
  <c r="F62" i="31" a="1"/>
  <c r="F62" i="31" s="1"/>
  <c r="G61" i="31"/>
  <c r="F61" i="31" a="1"/>
  <c r="F61" i="31" s="1"/>
  <c r="G60" i="31"/>
  <c r="F60" i="31" a="1"/>
  <c r="F60" i="31" s="1"/>
  <c r="G59" i="31"/>
  <c r="F59" i="31" a="1"/>
  <c r="F59" i="31" s="1"/>
  <c r="G58" i="31"/>
  <c r="F58" i="31" a="1"/>
  <c r="F58" i="31" s="1"/>
  <c r="G57" i="31"/>
  <c r="F57" i="31" a="1"/>
  <c r="F57" i="31" s="1"/>
  <c r="G56" i="31"/>
  <c r="F56" i="31" a="1"/>
  <c r="F56" i="31" s="1"/>
  <c r="G55" i="31"/>
  <c r="F55" i="31" a="1"/>
  <c r="F55" i="31" s="1"/>
  <c r="G54" i="31"/>
  <c r="F54" i="31" a="1"/>
  <c r="F54" i="31" s="1"/>
  <c r="G53" i="31"/>
  <c r="F53" i="31" a="1"/>
  <c r="F53" i="31" s="1"/>
  <c r="G52" i="31"/>
  <c r="F52" i="31" a="1"/>
  <c r="F52" i="31" s="1"/>
  <c r="G51" i="31"/>
  <c r="F51" i="31" a="1"/>
  <c r="F51" i="31" s="1"/>
  <c r="G50" i="31"/>
  <c r="F50" i="31" a="1"/>
  <c r="F50" i="31" s="1"/>
  <c r="G49" i="31"/>
  <c r="F49" i="31" a="1"/>
  <c r="F49" i="31" s="1"/>
  <c r="G48" i="31"/>
  <c r="F48" i="31" a="1"/>
  <c r="F48" i="31" s="1"/>
  <c r="G47" i="31"/>
  <c r="F47" i="31" a="1"/>
  <c r="F47" i="31" s="1"/>
  <c r="G46" i="31"/>
  <c r="F46" i="31" a="1"/>
  <c r="F46" i="31" s="1"/>
  <c r="G45" i="31"/>
  <c r="F45" i="31" a="1"/>
  <c r="F45" i="31" s="1"/>
  <c r="G44" i="31"/>
  <c r="F44" i="31" a="1"/>
  <c r="F44" i="31" s="1"/>
  <c r="G43" i="31"/>
  <c r="F43" i="31" a="1"/>
  <c r="F43" i="31" s="1"/>
  <c r="G42" i="31"/>
  <c r="F42" i="31" a="1"/>
  <c r="F42" i="31" s="1"/>
  <c r="G41" i="31"/>
  <c r="F41" i="31" a="1"/>
  <c r="F41" i="31" s="1"/>
  <c r="G40" i="31"/>
  <c r="F40" i="31" a="1"/>
  <c r="F40" i="31" s="1"/>
  <c r="G39" i="31"/>
  <c r="F39" i="31" a="1"/>
  <c r="F39" i="31" s="1"/>
  <c r="G38" i="31"/>
  <c r="F38" i="31" a="1"/>
  <c r="F38" i="31" s="1"/>
  <c r="G37" i="31"/>
  <c r="F37" i="31" a="1"/>
  <c r="F37" i="31" s="1"/>
  <c r="G36" i="31"/>
  <c r="F36" i="31" a="1"/>
  <c r="F36" i="31" s="1"/>
  <c r="G35" i="31"/>
  <c r="F35" i="31" a="1"/>
  <c r="F35" i="31" s="1"/>
  <c r="G34" i="31"/>
  <c r="F34" i="31" a="1"/>
  <c r="F34" i="31" s="1"/>
  <c r="G33" i="31"/>
  <c r="F33" i="31" a="1"/>
  <c r="F33" i="31" s="1"/>
  <c r="G32" i="31"/>
  <c r="F32" i="31" a="1"/>
  <c r="F32" i="31" s="1"/>
  <c r="G31" i="31"/>
  <c r="F31" i="31" a="1"/>
  <c r="F31" i="31" s="1"/>
  <c r="G30" i="31"/>
  <c r="F30" i="31" a="1"/>
  <c r="F30" i="31" s="1"/>
  <c r="G29" i="31"/>
  <c r="F29" i="31" a="1"/>
  <c r="F29" i="31" s="1"/>
  <c r="G28" i="31"/>
  <c r="F28" i="31" a="1"/>
  <c r="F28" i="31" s="1"/>
  <c r="G27" i="31"/>
  <c r="F27" i="31" a="1"/>
  <c r="F27" i="31" s="1"/>
  <c r="G26" i="31"/>
  <c r="F26" i="31" a="1"/>
  <c r="F26" i="31" s="1"/>
  <c r="G25" i="31"/>
  <c r="F25" i="31" a="1"/>
  <c r="F25" i="31" s="1"/>
  <c r="G24" i="31"/>
  <c r="F24" i="31" a="1"/>
  <c r="F24" i="31" s="1"/>
  <c r="G23" i="31"/>
  <c r="F23" i="31" a="1"/>
  <c r="F23" i="31" s="1"/>
  <c r="G22" i="31"/>
  <c r="F22" i="31" a="1"/>
  <c r="F22" i="31" s="1"/>
  <c r="G16" i="31"/>
  <c r="Q15" i="31" s="1"/>
  <c r="F16" i="31" a="1"/>
  <c r="F16" i="31" s="1"/>
  <c r="Y15" i="31"/>
  <c r="W15" i="31"/>
  <c r="U15" i="31"/>
  <c r="S15" i="31"/>
  <c r="O15" i="31"/>
  <c r="M15" i="31"/>
  <c r="F15" i="31" a="1"/>
  <c r="F15" i="31" s="1"/>
  <c r="G15" i="31" s="1"/>
  <c r="P7" i="7"/>
  <c r="F14" i="27"/>
  <c r="F14" i="26"/>
  <c r="F14" i="25"/>
  <c r="F14" i="1"/>
  <c r="M17" i="31" l="1"/>
  <c r="K18" i="31"/>
  <c r="F28" i="1"/>
  <c r="F30" i="43"/>
  <c r="G30" i="43" s="1"/>
  <c r="F31" i="43"/>
  <c r="G31" i="43" s="1"/>
  <c r="F29" i="43"/>
  <c r="G29" i="43" s="1"/>
  <c r="F33" i="43"/>
  <c r="G33" i="43" s="1"/>
  <c r="F28" i="43"/>
  <c r="G28" i="43" s="1"/>
  <c r="F32" i="43"/>
  <c r="G32" i="43" s="1"/>
  <c r="F34" i="43"/>
  <c r="G34" i="43" s="1"/>
  <c r="K15" i="31"/>
  <c r="F27" i="43" s="1"/>
  <c r="T15" i="31"/>
  <c r="V15" i="31"/>
  <c r="X15" i="31"/>
  <c r="Z15" i="31"/>
  <c r="P15" i="31"/>
  <c r="R15" i="31"/>
  <c r="N15" i="31"/>
  <c r="J10" i="7"/>
  <c r="J11" i="7"/>
  <c r="J12" i="7"/>
  <c r="P6" i="7" s="1"/>
  <c r="J13" i="7"/>
  <c r="J14" i="7"/>
  <c r="J15" i="7"/>
  <c r="J16" i="7"/>
  <c r="J9" i="7"/>
  <c r="J8" i="7"/>
  <c r="P5" i="7" s="1"/>
  <c r="J7" i="7"/>
  <c r="J6" i="7"/>
  <c r="J5" i="7"/>
  <c r="F27" i="25" l="1"/>
  <c r="F35" i="43"/>
  <c r="G27" i="43"/>
  <c r="L15" i="31"/>
  <c r="AA15" i="31" s="1"/>
  <c r="AC15" i="31" s="1"/>
  <c r="G35" i="43" l="1"/>
  <c r="F37" i="43"/>
  <c r="H38" i="32"/>
  <c r="I40" i="32" s="1"/>
  <c r="H30" i="32"/>
  <c r="I32" i="32" s="1"/>
  <c r="H46" i="32"/>
  <c r="I48" i="32" s="1"/>
  <c r="AB15" i="31"/>
  <c r="H24" i="26"/>
  <c r="C51" i="22"/>
  <c r="H16" i="22"/>
  <c r="H22" i="22" s="1"/>
  <c r="H21" i="1" l="1"/>
  <c r="I23" i="26"/>
  <c r="J19" i="31"/>
  <c r="J38" i="43"/>
  <c r="J19" i="1" s="1"/>
  <c r="G37" i="43"/>
  <c r="I53" i="32"/>
  <c r="I54" i="32" s="1"/>
  <c r="I55" i="32" s="1"/>
  <c r="F35" i="27"/>
  <c r="G28" i="26"/>
  <c r="I21" i="26"/>
  <c r="G33" i="26"/>
  <c r="G31" i="26"/>
  <c r="G32" i="26"/>
  <c r="G30" i="26"/>
  <c r="G34" i="26"/>
  <c r="G29" i="26"/>
  <c r="I22" i="26"/>
  <c r="H24" i="25"/>
  <c r="C52" i="22"/>
  <c r="C53" i="22" s="1"/>
  <c r="I21" i="25" l="1"/>
  <c r="J18" i="31"/>
  <c r="P19" i="31"/>
  <c r="X19" i="31"/>
  <c r="R19" i="31"/>
  <c r="L19" i="31"/>
  <c r="Z19" i="31"/>
  <c r="T19" i="31"/>
  <c r="N19" i="31"/>
  <c r="V19" i="31"/>
  <c r="G33" i="25"/>
  <c r="I22" i="25"/>
  <c r="I23" i="25"/>
  <c r="G31" i="25"/>
  <c r="G32" i="25"/>
  <c r="G27" i="25"/>
  <c r="G34" i="25"/>
  <c r="G28" i="25"/>
  <c r="G30" i="25"/>
  <c r="G29" i="25"/>
  <c r="F35" i="25"/>
  <c r="G27" i="26"/>
  <c r="F35" i="26"/>
  <c r="N18" i="31" l="1"/>
  <c r="P18" i="31"/>
  <c r="R18" i="31"/>
  <c r="T18" i="31"/>
  <c r="V18" i="31"/>
  <c r="X18" i="31"/>
  <c r="Z18" i="31"/>
  <c r="L18" i="31"/>
  <c r="AA18" i="31" s="1"/>
  <c r="AB18" i="31" s="1"/>
  <c r="AA19" i="31"/>
  <c r="AB19" i="31" s="1"/>
  <c r="G35" i="26"/>
  <c r="F37" i="26"/>
  <c r="G35" i="25"/>
  <c r="F37" i="25"/>
  <c r="G37" i="25" l="1"/>
  <c r="G37" i="26"/>
  <c r="F35" i="1" l="1"/>
  <c r="H24" i="1"/>
  <c r="J17" i="31" s="1"/>
  <c r="Z17" i="31" l="1"/>
  <c r="L17" i="31"/>
  <c r="R17" i="31"/>
  <c r="T17" i="31"/>
  <c r="V17" i="31"/>
  <c r="P17" i="31"/>
  <c r="X17" i="31"/>
  <c r="N17" i="31"/>
  <c r="G32" i="1"/>
  <c r="G28" i="1"/>
  <c r="H24" i="27"/>
  <c r="I23" i="1"/>
  <c r="G33" i="1"/>
  <c r="G35" i="1"/>
  <c r="G27" i="1"/>
  <c r="G29" i="1"/>
  <c r="F37" i="1"/>
  <c r="G34" i="1"/>
  <c r="G30" i="1"/>
  <c r="I21" i="1"/>
  <c r="G31" i="1"/>
  <c r="I22" i="1"/>
  <c r="I21" i="27" l="1"/>
  <c r="J20" i="31"/>
  <c r="AA17" i="31"/>
  <c r="G29" i="27"/>
  <c r="G32" i="27"/>
  <c r="G27" i="27"/>
  <c r="G34" i="27"/>
  <c r="G33" i="27"/>
  <c r="I22" i="27"/>
  <c r="G31" i="27"/>
  <c r="G28" i="27"/>
  <c r="I23" i="27"/>
  <c r="G30" i="27"/>
  <c r="G35" i="27"/>
  <c r="F37" i="27"/>
  <c r="G37" i="27" s="1"/>
  <c r="J38" i="1"/>
  <c r="J19" i="25" s="1"/>
  <c r="G37" i="1"/>
  <c r="Z20" i="31" l="1"/>
  <c r="R20" i="31"/>
  <c r="V20" i="31"/>
  <c r="L20" i="31"/>
  <c r="X20" i="31"/>
  <c r="P20" i="31"/>
  <c r="N20" i="31"/>
  <c r="T20" i="31"/>
  <c r="AB17" i="31"/>
  <c r="AC17" i="31"/>
  <c r="AC18" i="31" s="1"/>
  <c r="AC19" i="31" s="1"/>
  <c r="J38" i="25"/>
  <c r="J19" i="26" s="1"/>
  <c r="AA20" i="31" l="1"/>
  <c r="AB20" i="31" s="1"/>
  <c r="J38" i="26"/>
  <c r="AC20" i="31" l="1"/>
  <c r="J19" i="27"/>
  <c r="J38"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<sst xmlns="http://schemas.openxmlformats.org/spreadsheetml/2006/main" count="9454" uniqueCount="1428">
  <si>
    <t>Healthy School Lunches programme</t>
  </si>
  <si>
    <r>
      <t xml:space="preserve">The following tools have been developed to support you in tracking your expenses for the programme. Both tools are completely voluntary. If you have any questions or require additional support with the tool, please reach out to your Senior Advisor or email </t>
    </r>
    <r>
      <rPr>
        <i/>
        <u/>
        <sz val="11"/>
        <color rgb="FF0070C0"/>
        <rFont val="Calibri"/>
        <family val="2"/>
        <scheme val="minor"/>
      </rPr>
      <t>school.lunches@education.govt.nz</t>
    </r>
    <r>
      <rPr>
        <i/>
        <sz val="11"/>
        <color theme="1"/>
        <rFont val="Calibri"/>
        <family val="2"/>
        <scheme val="minor"/>
      </rPr>
      <t xml:space="preserve">. </t>
    </r>
  </si>
  <si>
    <t>Instructions for using the Cashbook Tool</t>
  </si>
  <si>
    <t xml:space="preserve">The cashbook has been developed as a simple way to keep track of your expenses for each term. The cashbook tool is linked to the End of Term Financial Report tabs for each term. Information from the cashbook will be automatically populated into the End of Term Financial Report tabs. </t>
  </si>
  <si>
    <t>How to complete the cashbook tool</t>
  </si>
  <si>
    <r>
      <t xml:space="preserve">Select the </t>
    </r>
    <r>
      <rPr>
        <b/>
        <sz val="11"/>
        <color rgb="FFE84913"/>
        <rFont val="Calibri"/>
        <family val="2"/>
        <scheme val="minor"/>
      </rPr>
      <t>term</t>
    </r>
    <r>
      <rPr>
        <sz val="11"/>
        <color theme="1"/>
        <rFont val="Calibri"/>
        <family val="2"/>
        <scheme val="minor"/>
      </rPr>
      <t xml:space="preserve"> that the expense relates to:</t>
    </r>
  </si>
  <si>
    <t>Term 1, 2026</t>
  </si>
  <si>
    <t>Term 2, 2026</t>
  </si>
  <si>
    <t>Term 3, 2026</t>
  </si>
  <si>
    <t>Term 4, 2026</t>
  </si>
  <si>
    <r>
      <t xml:space="preserve">Select the </t>
    </r>
    <r>
      <rPr>
        <b/>
        <sz val="11"/>
        <color rgb="FFE84913"/>
        <rFont val="Calibri"/>
        <family val="2"/>
        <scheme val="minor"/>
      </rPr>
      <t xml:space="preserve">type of expense: </t>
    </r>
  </si>
  <si>
    <t>Food (on Account)</t>
  </si>
  <si>
    <t>Food (Cash)</t>
  </si>
  <si>
    <t>Resourcing (Wages)</t>
  </si>
  <si>
    <t>Packaging (Disposable and Reusable)</t>
  </si>
  <si>
    <t>Delivery (if multiple sites)</t>
  </si>
  <si>
    <t>Waste Management</t>
  </si>
  <si>
    <t>Operating Costs / Maintenance</t>
  </si>
  <si>
    <t>Other</t>
  </si>
  <si>
    <r>
      <t xml:space="preserve">Enter the </t>
    </r>
    <r>
      <rPr>
        <b/>
        <sz val="11"/>
        <color rgb="FFE84913"/>
        <rFont val="Calibri"/>
        <family val="2"/>
        <scheme val="minor"/>
      </rPr>
      <t>$ amount</t>
    </r>
  </si>
  <si>
    <r>
      <t xml:space="preserve">Select whether the amount you have entered </t>
    </r>
    <r>
      <rPr>
        <b/>
        <sz val="11"/>
        <color rgb="FFE84913"/>
        <rFont val="Calibri"/>
        <family val="2"/>
        <scheme val="minor"/>
      </rPr>
      <t>includes GST or not</t>
    </r>
  </si>
  <si>
    <t>GST will auto calculate and the details will appear in the summary on the cashbook tool and auto-populate in the appropriate EOT Financial Report tab</t>
  </si>
  <si>
    <t>Instructions for using the Calculator Tools</t>
  </si>
  <si>
    <t xml:space="preserve">The calculator tool helps to tally receipts, removes GST and works out how much of the schools power bill you can claim for the programme. </t>
  </si>
  <si>
    <t>To remove the GST - make the amount GST exclusive</t>
  </si>
  <si>
    <t xml:space="preserve">Power Bill Calculator </t>
  </si>
  <si>
    <r>
      <t xml:space="preserve">Enter the </t>
    </r>
    <r>
      <rPr>
        <b/>
        <sz val="11"/>
        <color rgb="FFE84913"/>
        <rFont val="Calibri"/>
        <family val="2"/>
        <scheme val="minor"/>
      </rPr>
      <t>total amount</t>
    </r>
    <r>
      <rPr>
        <sz val="11"/>
        <color theme="1"/>
        <rFont val="Calibri"/>
        <family val="2"/>
        <scheme val="minor"/>
      </rPr>
      <t xml:space="preserve"> of the expense</t>
    </r>
  </si>
  <si>
    <r>
      <rPr>
        <sz val="11"/>
        <color rgb="FF000000"/>
        <rFont val="Calibri"/>
      </rPr>
      <t xml:space="preserve">Enter the </t>
    </r>
    <r>
      <rPr>
        <b/>
        <sz val="11"/>
        <color rgb="FFE84913"/>
        <rFont val="Calibri"/>
      </rPr>
      <t>total square metres of all of the buildings</t>
    </r>
    <r>
      <rPr>
        <sz val="11"/>
        <color rgb="FF000000"/>
        <rFont val="Calibri"/>
      </rPr>
      <t xml:space="preserve"> in the school or kura</t>
    </r>
  </si>
  <si>
    <t>The amount of GST and the GST exclusive amounts with automatically calculate</t>
  </si>
  <si>
    <r>
      <rPr>
        <sz val="11"/>
        <color rgb="FF000000"/>
        <rFont val="Calibri"/>
      </rPr>
      <t xml:space="preserve">Enter the </t>
    </r>
    <r>
      <rPr>
        <b/>
        <sz val="11"/>
        <color rgb="FFE84913"/>
        <rFont val="Calibri"/>
      </rPr>
      <t>square metres of the kitchen</t>
    </r>
    <r>
      <rPr>
        <sz val="11"/>
        <color rgb="FF000000"/>
        <rFont val="Calibri"/>
      </rPr>
      <t xml:space="preserve"> used for the Healthy School Lunches programme</t>
    </r>
  </si>
  <si>
    <r>
      <rPr>
        <b/>
        <i/>
        <sz val="12"/>
        <color rgb="FFE84913"/>
        <rFont val="Calibri"/>
        <family val="2"/>
        <scheme val="minor"/>
      </rPr>
      <t>Remember</t>
    </r>
    <r>
      <rPr>
        <i/>
        <sz val="12"/>
        <color theme="1"/>
        <rFont val="Calibri"/>
        <family val="2"/>
        <scheme val="minor"/>
      </rPr>
      <t xml:space="preserve"> to use the </t>
    </r>
    <r>
      <rPr>
        <b/>
        <i/>
        <sz val="12"/>
        <color rgb="FFE84913"/>
        <rFont val="Calibri"/>
        <family val="2"/>
        <scheme val="minor"/>
      </rPr>
      <t>GST exclusive amounts</t>
    </r>
    <r>
      <rPr>
        <i/>
        <sz val="12"/>
        <color theme="1"/>
        <rFont val="Calibri"/>
        <family val="2"/>
        <scheme val="minor"/>
      </rPr>
      <t xml:space="preserve"> in all of your reporting</t>
    </r>
  </si>
  <si>
    <t>This calculates the percentage of overhead expenses that relate to the programme and therefore a $ figure you can add to your End of Term Financial Report.</t>
  </si>
  <si>
    <t>GST Exclusive Calculator</t>
  </si>
  <si>
    <t>Power Bill Calculator</t>
  </si>
  <si>
    <t>to apportion the percentage of power to your kitchen</t>
  </si>
  <si>
    <t>Enter amount</t>
  </si>
  <si>
    <t>enter amount</t>
  </si>
  <si>
    <t>total square metres of all school buildings</t>
  </si>
  <si>
    <t>this is the GST</t>
  </si>
  <si>
    <t>this auto calculates</t>
  </si>
  <si>
    <t>total square metres of the kitchen</t>
  </si>
  <si>
    <t>this is GST Exclusive</t>
  </si>
  <si>
    <t>% of overhead to allocate to lunches</t>
  </si>
  <si>
    <t>If you have a lot of receipts that include GST and you want to get the GST exclusive number  use this calculator</t>
  </si>
  <si>
    <t>Overheads</t>
  </si>
  <si>
    <t>receipt 1</t>
  </si>
  <si>
    <t xml:space="preserve">enter amount </t>
  </si>
  <si>
    <t>electricity bills total</t>
  </si>
  <si>
    <t>receipt 2</t>
  </si>
  <si>
    <t>portion for lunches</t>
  </si>
  <si>
    <t>receipt 3</t>
  </si>
  <si>
    <t>receipt 4</t>
  </si>
  <si>
    <t>receipt 5</t>
  </si>
  <si>
    <t>receipt 6</t>
  </si>
  <si>
    <t>receipt 7</t>
  </si>
  <si>
    <t>receipt 8</t>
  </si>
  <si>
    <t>receipt 9</t>
  </si>
  <si>
    <t>receipt 10</t>
  </si>
  <si>
    <t>receipt 11</t>
  </si>
  <si>
    <t>receipt 12</t>
  </si>
  <si>
    <t>receipt 13</t>
  </si>
  <si>
    <t>receipt 14</t>
  </si>
  <si>
    <t>receipt 15</t>
  </si>
  <si>
    <t>receipt 16</t>
  </si>
  <si>
    <t>receipt 17</t>
  </si>
  <si>
    <t>receipt 18</t>
  </si>
  <si>
    <t>receipt 19</t>
  </si>
  <si>
    <t>receipt 20</t>
  </si>
  <si>
    <t>receipt 21</t>
  </si>
  <si>
    <t>receipt 22</t>
  </si>
  <si>
    <t>receipt 23</t>
  </si>
  <si>
    <t>receipt 24</t>
  </si>
  <si>
    <t>receipt 25</t>
  </si>
  <si>
    <t>receipt 26</t>
  </si>
  <si>
    <t>receipt 27</t>
  </si>
  <si>
    <t>receipt 28</t>
  </si>
  <si>
    <t>receipt 29</t>
  </si>
  <si>
    <t>receipt 30</t>
  </si>
  <si>
    <t>Sub total</t>
  </si>
  <si>
    <t>GST</t>
  </si>
  <si>
    <t xml:space="preserve">GST Exclusive </t>
  </si>
  <si>
    <t>Cashbook for expenses</t>
  </si>
  <si>
    <t>Enter each expense - use the drop down options</t>
  </si>
  <si>
    <t>Summary of expenses per term - do not overtype these cells - these figures will carry through to the EOT report</t>
  </si>
  <si>
    <t>Term - Select from List</t>
  </si>
  <si>
    <t>Expense Type - Select from List</t>
  </si>
  <si>
    <t>Enter Amount</t>
  </si>
  <si>
    <t>Including GST Select Y/N from list</t>
  </si>
  <si>
    <t>GST Will Calculate</t>
  </si>
  <si>
    <t>Net Amount Will calculate</t>
  </si>
  <si>
    <t xml:space="preserve">Summary </t>
  </si>
  <si>
    <t>Income (manually enter)</t>
  </si>
  <si>
    <t>Food (On Account)</t>
  </si>
  <si>
    <t>Total Expenses</t>
  </si>
  <si>
    <t>Surplus / Deficit</t>
  </si>
  <si>
    <t>Term 4, 2025</t>
  </si>
  <si>
    <t>Expense percentages will automatically calculate when there is Income and Expenditure</t>
  </si>
  <si>
    <t>Notes</t>
  </si>
  <si>
    <t>Food purchased from suppliers</t>
  </si>
  <si>
    <t>Food purchased from retailers &amp; paid with cash at the time of purchase</t>
  </si>
  <si>
    <t>Wages and related costs for all staff working on the lunch programme</t>
  </si>
  <si>
    <t>Costs related to disposable and reusable packaging used for lunches</t>
  </si>
  <si>
    <t>This is not always applicable</t>
  </si>
  <si>
    <t>Waste management costs relating to the lunch programme</t>
  </si>
  <si>
    <t>Kitchen related maintenance, overheads, electricity costs etc</t>
  </si>
  <si>
    <t>New equipment, set up costs, one-off costs etc</t>
  </si>
  <si>
    <t>Internal Kura/School - End of Term Financial Report - HEAD &amp; RECEIVING SCHOOLS COMBINED</t>
  </si>
  <si>
    <t>Overview</t>
  </si>
  <si>
    <t>Date of Report</t>
  </si>
  <si>
    <t>Date - Please enter date in the format of dd/mm/yyyy</t>
  </si>
  <si>
    <t>Kura / School Number</t>
  </si>
  <si>
    <t>Enter your School ID Number</t>
  </si>
  <si>
    <t>Kura / School Name</t>
  </si>
  <si>
    <t>This will populate based on your school ID Number</t>
  </si>
  <si>
    <t xml:space="preserve">Reporting Period (Term, Year) </t>
  </si>
  <si>
    <t xml:space="preserve">Select the reporting term from the drop down list </t>
  </si>
  <si>
    <t xml:space="preserve">Average Attendance (% for reporting period) </t>
  </si>
  <si>
    <t xml:space="preserve">Income and Expenditure (all figures should be GST exclusive) </t>
  </si>
  <si>
    <r>
      <rPr>
        <sz val="12"/>
        <color theme="1"/>
        <rFont val="Calibri"/>
        <family val="2"/>
      </rPr>
      <t>Over / Underspend from previous term</t>
    </r>
    <r>
      <rPr>
        <b/>
        <sz val="12"/>
        <color theme="1"/>
        <rFont val="Calibri"/>
        <family val="2"/>
      </rPr>
      <t xml:space="preserve"> </t>
    </r>
    <r>
      <rPr>
        <sz val="12"/>
        <color theme="1"/>
        <rFont val="Calibri"/>
        <family val="2"/>
      </rPr>
      <t>- Excl GST</t>
    </r>
  </si>
  <si>
    <t>This is the over or under spend accumulated from last terms report (linked)</t>
  </si>
  <si>
    <t xml:space="preserve">Income (as applicable) </t>
  </si>
  <si>
    <t>Ministry Lunch funding received  - Excl GST</t>
  </si>
  <si>
    <t>This is the lunch funding paid to your kura / school by the Ministry (linked to the funding form)</t>
  </si>
  <si>
    <t>Ministry Small &amp; Isolated School Funding received - Excl GST</t>
  </si>
  <si>
    <t>This is the small &amp; isolated funding paid to your kura / school by the Ministry</t>
  </si>
  <si>
    <t>External Funding Received (donations etc) - Excl GST</t>
  </si>
  <si>
    <t>Any donations made to your Kura / school to support your lunch programme</t>
  </si>
  <si>
    <t xml:space="preserve">Total Income this Term </t>
  </si>
  <si>
    <t xml:space="preserve">Expenses (as applicable) </t>
  </si>
  <si>
    <t>Food (on Account) - Excl GST</t>
  </si>
  <si>
    <t>Total food cost is usually between 33% - 41% of current terms funding</t>
  </si>
  <si>
    <t>Food purchased using accounts with food suppliers</t>
  </si>
  <si>
    <t>Food (Cash) - Excl GST</t>
  </si>
  <si>
    <t>Food purchased from retailers and paid with cash at the time of purchase</t>
  </si>
  <si>
    <t>Resourcing (Wages) - Excl GST</t>
  </si>
  <si>
    <t>Wages is usually between 28% - 39% of current terms funding</t>
  </si>
  <si>
    <t>Packaging (Disposable and Reusable) - Excl GST</t>
  </si>
  <si>
    <t>Packaging is usually between 1% - 4% of current terms funding</t>
  </si>
  <si>
    <t>All costs related to packaging used for lunches -both disposable and reusable</t>
  </si>
  <si>
    <t>Delivery (if multiple sites) - Excl GST</t>
  </si>
  <si>
    <r>
      <rPr>
        <sz val="12"/>
        <color theme="1"/>
        <rFont val="Calibri"/>
        <family val="2"/>
      </rPr>
      <t>Waste Management</t>
    </r>
    <r>
      <rPr>
        <b/>
        <sz val="12"/>
        <color theme="1"/>
        <rFont val="Calibri"/>
        <family val="2"/>
      </rPr>
      <t xml:space="preserve"> </t>
    </r>
    <r>
      <rPr>
        <sz val="12"/>
        <color theme="1"/>
        <rFont val="Calibri"/>
        <family val="2"/>
      </rPr>
      <t>- Excl GST</t>
    </r>
  </si>
  <si>
    <t>Waste management is usually between 1% - 4% of current terms funding</t>
  </si>
  <si>
    <t>Operating Costs / Maintenance - Excl GST</t>
  </si>
  <si>
    <t>Operating costs are usually between 5% -25% of current terms funding</t>
  </si>
  <si>
    <t>Other - Excl GST</t>
  </si>
  <si>
    <t>Non-recurring costs</t>
  </si>
  <si>
    <t>New equipment, set up costs, one-off costs etc (please provide further details in the notes section below)</t>
  </si>
  <si>
    <t xml:space="preserve">Total Expenditure this Term </t>
  </si>
  <si>
    <t>Over / Underspend this Term</t>
  </si>
  <si>
    <t>A positive value indicates surplus funding for the term; a negative value indicates a funding shortfall for the term</t>
  </si>
  <si>
    <t>Over / Underspend Accumulated</t>
  </si>
  <si>
    <t>This number is entered on next terms report as the over / underspend from previous term</t>
  </si>
  <si>
    <t xml:space="preserve">Notes - Please comment on : Details of costs included in "Other", roll variation throughout the term, what surplus funding was spent on - or plans to spend it in the future, what your Operating and Maintenance costs covered,  whether you require support from a regional financial advisor. </t>
  </si>
  <si>
    <r>
      <t xml:space="preserve">Internal Model School/kura - Funding Form for </t>
    </r>
    <r>
      <rPr>
        <b/>
        <u/>
        <sz val="20"/>
        <color rgb="FFE84913"/>
        <rFont val="Calibri"/>
        <family val="2"/>
      </rPr>
      <t>HEAD SCHOOL</t>
    </r>
  </si>
  <si>
    <t>Ministry of Education</t>
  </si>
  <si>
    <t>Head Kura / School Number</t>
  </si>
  <si>
    <t>PO Box 1666</t>
  </si>
  <si>
    <t>Head Kura / School Name</t>
  </si>
  <si>
    <t>Wellington 6140</t>
  </si>
  <si>
    <t>Organisation Type</t>
  </si>
  <si>
    <t>Delivery Model</t>
  </si>
  <si>
    <t>Funding Period</t>
  </si>
  <si>
    <t>Start date of term</t>
  </si>
  <si>
    <t>If your term starts on a different date please type over this date</t>
  </si>
  <si>
    <t>End date of term</t>
  </si>
  <si>
    <t>If your term ends on a different date please type over this date</t>
  </si>
  <si>
    <t>Number of days this term</t>
  </si>
  <si>
    <t>Please send your invoice with this Funding Report and the End of Term Financial Report (for the previous term) to your Senior Advisor</t>
  </si>
  <si>
    <t>Description</t>
  </si>
  <si>
    <t>Quantity</t>
  </si>
  <si>
    <t>Amount</t>
  </si>
  <si>
    <r>
      <t xml:space="preserve">Number of lunches to be provided to </t>
    </r>
    <r>
      <rPr>
        <b/>
        <sz val="14"/>
        <color theme="1"/>
        <rFont val="Calibri"/>
        <family val="2"/>
        <scheme val="minor"/>
      </rPr>
      <t>Year 0 to 3</t>
    </r>
    <r>
      <rPr>
        <sz val="12"/>
        <color theme="1"/>
        <rFont val="Calibri"/>
        <family val="2"/>
        <scheme val="minor"/>
      </rPr>
      <t xml:space="preserve"> students per day</t>
    </r>
  </si>
  <si>
    <t>This is populated from the roll data the Ministry has, and can be typed over if required</t>
  </si>
  <si>
    <t xml:space="preserve">Number of days lunches will be provided </t>
  </si>
  <si>
    <t>Total number of days this Term</t>
  </si>
  <si>
    <t>The number of days in the term based on the start and end dates for the term above</t>
  </si>
  <si>
    <t xml:space="preserve">Less National Public Holidays </t>
  </si>
  <si>
    <t>Waitangi Day</t>
  </si>
  <si>
    <t>National Public Holidays in the term - this is deducted from the lunch days</t>
  </si>
  <si>
    <t>Less Teacher Only Days, Regional Anniversary Days etc</t>
  </si>
  <si>
    <t>Enter the number of days that lunch will not be provided (excluding National Public Holidays listed above)</t>
  </si>
  <si>
    <t>Lunch cost per student per day</t>
  </si>
  <si>
    <t>Lunch cost will populate based on the delivery model above</t>
  </si>
  <si>
    <t>This will populate based on the delivery model above</t>
  </si>
  <si>
    <t>Sub Total A</t>
  </si>
  <si>
    <t xml:space="preserve">This is the funding amount ex GST for Year 0 to 3 students </t>
  </si>
  <si>
    <r>
      <rPr>
        <sz val="12"/>
        <color rgb="FF000000"/>
        <rFont val="Calibri"/>
        <family val="2"/>
        <scheme val="minor"/>
      </rPr>
      <t>Number of lunches to be provided to</t>
    </r>
    <r>
      <rPr>
        <b/>
        <sz val="14"/>
        <color rgb="FF000000"/>
        <rFont val="Calibri"/>
        <family val="2"/>
        <scheme val="minor"/>
      </rPr>
      <t xml:space="preserve"> Year 4 to 8 </t>
    </r>
    <r>
      <rPr>
        <sz val="12"/>
        <color rgb="FF000000"/>
        <rFont val="Calibri"/>
        <family val="2"/>
        <scheme val="minor"/>
      </rPr>
      <t>students per day</t>
    </r>
  </si>
  <si>
    <t>Sub Total B</t>
  </si>
  <si>
    <t xml:space="preserve">This is the funding amount ex GST for Year 4 to 8 students </t>
  </si>
  <si>
    <r>
      <t xml:space="preserve">Number of lunches to be provided to </t>
    </r>
    <r>
      <rPr>
        <b/>
        <sz val="14"/>
        <color theme="1"/>
        <rFont val="Calibri"/>
        <family val="2"/>
        <scheme val="minor"/>
      </rPr>
      <t>Year 9+</t>
    </r>
    <r>
      <rPr>
        <sz val="12"/>
        <color theme="1"/>
        <rFont val="Calibri"/>
        <family val="2"/>
        <scheme val="minor"/>
      </rPr>
      <t xml:space="preserve"> students per day</t>
    </r>
  </si>
  <si>
    <t>Sub Total C</t>
  </si>
  <si>
    <t xml:space="preserve">This is the funding amount ex GST for Year 9+ students </t>
  </si>
  <si>
    <r>
      <t xml:space="preserve">Preapproved Small &amp; Isolated Funding </t>
    </r>
    <r>
      <rPr>
        <b/>
        <i/>
        <sz val="10"/>
        <color theme="1"/>
        <rFont val="Calibri"/>
        <family val="2"/>
        <scheme val="minor"/>
      </rPr>
      <t>(if applicable)</t>
    </r>
  </si>
  <si>
    <t>Sub Total D</t>
  </si>
  <si>
    <t>Please ensure this figure matches the funding amount approved by the Ministry</t>
  </si>
  <si>
    <t>Sub Total A plus B plus C plus D</t>
  </si>
  <si>
    <t>GST (15%)</t>
  </si>
  <si>
    <t>Total Amount Due</t>
  </si>
  <si>
    <t>Additional comments</t>
  </si>
  <si>
    <r>
      <t xml:space="preserve">Internal Model School/kura - Funding Form for </t>
    </r>
    <r>
      <rPr>
        <b/>
        <u/>
        <sz val="20"/>
        <color rgb="FFE84913"/>
        <rFont val="Calibri"/>
        <family val="2"/>
      </rPr>
      <t>RECEIVING SCHOOL</t>
    </r>
  </si>
  <si>
    <t>Receiving Kura / School Number</t>
  </si>
  <si>
    <t>Receiving Kura / School Name</t>
  </si>
  <si>
    <t xml:space="preserve">Please enter the over or under spend accumulated from last terms report </t>
  </si>
  <si>
    <t>This is the lunch funding paid to your kura / school by the Ministry</t>
  </si>
  <si>
    <t>Food purchased from retailers &amp; paid with cash at  time of purchase</t>
  </si>
  <si>
    <t xml:space="preserve">School Comments - Please comment on : Details of costs included in "Other", roll variation throughout the term, what surplus funding was spent on - or plans to spend it in the future, what your Operating and Maintenance costs covered,  whether you require support from a regional financial advisor. </t>
  </si>
  <si>
    <t>Term 2 2026</t>
  </si>
  <si>
    <t>Anzac Day, Kings Birthday</t>
  </si>
  <si>
    <t>Food (Account) - Excl GST</t>
  </si>
  <si>
    <t>Food purchased from retailers &amp; paid with cash at time of purchase</t>
  </si>
  <si>
    <t>No Public Holidays</t>
  </si>
  <si>
    <t>Food (Account)- Excl GST</t>
  </si>
  <si>
    <t>Labour Day</t>
  </si>
  <si>
    <t>During Term 4, attendance at  composite and secondary schools and kura can vary due to Year 11-13 ākonga taking study and exam leave.  NCEA exams in 2025 are between 10 November and 04 December.
During this time lunch orders will need to be adjusted to align to the difference in attendance levels.  This is to avoid surplus lunches.</t>
  </si>
  <si>
    <r>
      <t xml:space="preserve">This section is to calculate the number of days that the school will have </t>
    </r>
    <r>
      <rPr>
        <b/>
        <i/>
        <u/>
        <sz val="12"/>
        <color theme="1"/>
        <rFont val="Calibri"/>
        <family val="2"/>
        <scheme val="minor"/>
      </rPr>
      <t>ALL</t>
    </r>
    <r>
      <rPr>
        <b/>
        <i/>
        <sz val="12"/>
        <color theme="1"/>
        <rFont val="Calibri"/>
        <family val="2"/>
        <scheme val="minor"/>
      </rPr>
      <t xml:space="preserve"> junior and senior ākonga attending</t>
    </r>
  </si>
  <si>
    <t xml:space="preserve">Enter the total number of Year 9+ ākonga </t>
  </si>
  <si>
    <r>
      <t xml:space="preserve">Enter the number of days the school will have the </t>
    </r>
    <r>
      <rPr>
        <i/>
        <u/>
        <sz val="12"/>
        <color rgb="FFFF0000"/>
        <rFont val="Calibri"/>
        <family val="2"/>
        <scheme val="minor"/>
      </rPr>
      <t>ALL</t>
    </r>
    <r>
      <rPr>
        <i/>
        <sz val="12"/>
        <color rgb="FFFF0000"/>
        <rFont val="Calibri"/>
        <family val="2"/>
        <scheme val="minor"/>
      </rPr>
      <t>junior and senior ākonga attending (overtype formula)</t>
    </r>
  </si>
  <si>
    <t xml:space="preserve">Lunches for PART Year 9-13 roll in Term 4 (reduced for Senior students on study/exam leave) </t>
  </si>
  <si>
    <t>This section is to calculate the number of days that the school will have a reduced number of ākonga attending (eg: only the junior ākonga)</t>
  </si>
  <si>
    <t>Reduced number of lunches to be provided to Year 9+ students - per day</t>
  </si>
  <si>
    <t>Enter the total number of ākonga attending (those not taking study/exam leave)</t>
  </si>
  <si>
    <t>Number of days lunches will be provided:</t>
  </si>
  <si>
    <t>Number of days</t>
  </si>
  <si>
    <t>This cell is a formula - do not overtype</t>
  </si>
  <si>
    <t>Sub Total E</t>
  </si>
  <si>
    <t>Sub Total A plus B plus C plus D plus E</t>
  </si>
  <si>
    <t>School Comments - Please comment on : Details of costs included in "Other", roll variation throughout the term, what surplus funding was spent on - or plans to spend it in the future, what your Operating and Maintenance costs covered,  whether you require support from a regional financial advisor.</t>
  </si>
  <si>
    <t>expense type</t>
  </si>
  <si>
    <t>GST Included</t>
  </si>
  <si>
    <t xml:space="preserve">Terms </t>
  </si>
  <si>
    <t>Yes</t>
  </si>
  <si>
    <t>Activity Centre</t>
  </si>
  <si>
    <t>Alt Model</t>
  </si>
  <si>
    <t>Start and End Dates Each Term</t>
  </si>
  <si>
    <t>Term 1, 2023</t>
  </si>
  <si>
    <t>No</t>
  </si>
  <si>
    <t>Term 2, 2023</t>
  </si>
  <si>
    <t>Composite (Year 1-15)</t>
  </si>
  <si>
    <t>Term</t>
  </si>
  <si>
    <t>Start</t>
  </si>
  <si>
    <t>End</t>
  </si>
  <si>
    <t>Stat Days</t>
  </si>
  <si>
    <t>Details</t>
  </si>
  <si>
    <t>Term 4 only</t>
  </si>
  <si>
    <t>Term 3, 2023</t>
  </si>
  <si>
    <t>Contributing (Year 1-6)</t>
  </si>
  <si>
    <t>Term 4, 2023</t>
  </si>
  <si>
    <t>Full Primary (Year 1-8)</t>
  </si>
  <si>
    <t>Queen's Birthday &amp; Matariki</t>
  </si>
  <si>
    <t>Term 1, 2024</t>
  </si>
  <si>
    <t>Intermediate (Year 7 &amp; 8)</t>
  </si>
  <si>
    <t>Queen Elizabeth II Memorial Day</t>
  </si>
  <si>
    <t>Term 2, 2024</t>
  </si>
  <si>
    <t>Restricted Composite (Year 7-10)</t>
  </si>
  <si>
    <t>Term 3, 2024</t>
  </si>
  <si>
    <t>Secondary (Year 7-15)</t>
  </si>
  <si>
    <t>Term 4, 2024</t>
  </si>
  <si>
    <t>Secondary (Year 9-15)</t>
  </si>
  <si>
    <t>ANZAC day &amp; Kings's Birthday</t>
  </si>
  <si>
    <t>Term 1, 2025</t>
  </si>
  <si>
    <t>Specialist School</t>
  </si>
  <si>
    <t>Status Quo</t>
  </si>
  <si>
    <t>Term 2, 2025</t>
  </si>
  <si>
    <t>Teen Parent Unit</t>
  </si>
  <si>
    <t>Term 3, 2025</t>
  </si>
  <si>
    <t>Waitangi Day, Good Friday, Easter Monday &amp; Easter Tuesday</t>
  </si>
  <si>
    <t>Kings Birthday, Matariki</t>
  </si>
  <si>
    <t>Note Easter/Anzac falls in holidays.</t>
  </si>
  <si>
    <t>this is from the BI report general schools overview - you will need to change the order of the columns</t>
  </si>
  <si>
    <t>updated 10/01/25</t>
  </si>
  <si>
    <t xml:space="preserve">if you don’t the V look ups will fail  </t>
  </si>
  <si>
    <t>School ID</t>
  </si>
  <si>
    <t>School Name</t>
  </si>
  <si>
    <t>Senior Advisor</t>
  </si>
  <si>
    <t>Current Roll 0-3</t>
  </si>
  <si>
    <t>Current Roll 4-8</t>
  </si>
  <si>
    <t>Current Roll 9+</t>
  </si>
  <si>
    <t>Supplier/Internal School</t>
  </si>
  <si>
    <t>Education Region</t>
  </si>
  <si>
    <t>Model Classification</t>
  </si>
  <si>
    <t>Start Date</t>
  </si>
  <si>
    <t>Current Roll</t>
  </si>
  <si>
    <t>Tranche</t>
  </si>
  <si>
    <t>Auckland Secondary Schools' Centre</t>
  </si>
  <si>
    <t>Nicky Williams</t>
  </si>
  <si>
    <t>Tāmaki Herenga Manawa</t>
  </si>
  <si>
    <t>Internal</t>
  </si>
  <si>
    <t>5</t>
  </si>
  <si>
    <t>Awhina School/ Activity Centre</t>
  </si>
  <si>
    <t>Danelle Stevens</t>
  </si>
  <si>
    <t>Rotorua Boys' High School</t>
  </si>
  <si>
    <t>Bay of Plenty/Waiariki</t>
  </si>
  <si>
    <t>Internal (Receiving)</t>
  </si>
  <si>
    <t>3</t>
  </si>
  <si>
    <t>Invercargill Activity Centre</t>
  </si>
  <si>
    <t>Megan Pearson</t>
  </si>
  <si>
    <t>Otago/Southland</t>
  </si>
  <si>
    <t>Papakura Activity Centre</t>
  </si>
  <si>
    <t>Tainui Wharawhara</t>
  </si>
  <si>
    <t>Alfriston College</t>
  </si>
  <si>
    <t>Tāmaki Herenga Waka</t>
  </si>
  <si>
    <t>London House Learning Centre</t>
  </si>
  <si>
    <t>Compass (School Lunch Collective)</t>
  </si>
  <si>
    <t>External</t>
  </si>
  <si>
    <t>SLC</t>
  </si>
  <si>
    <t>Hutt Valley Activity Centre</t>
  </si>
  <si>
    <t>Sofaia Kolinisau</t>
  </si>
  <si>
    <t>Wellington</t>
  </si>
  <si>
    <t>Manawatu Community High School - Manawatu Kura a Iwi</t>
  </si>
  <si>
    <t>Hamish Gregg</t>
  </si>
  <si>
    <t>Taranaki/Whanganui/Manawatū</t>
  </si>
  <si>
    <t>-</t>
  </si>
  <si>
    <t>Akina School/ Activity Centre</t>
  </si>
  <si>
    <t>Jimmy Macken</t>
  </si>
  <si>
    <t>Hawke's Bay/Tairāwhiti</t>
  </si>
  <si>
    <t>Napier Community High School</t>
  </si>
  <si>
    <t>Turanganui-A-Kiwa Activity Centre</t>
  </si>
  <si>
    <t>Anahera Palmer</t>
  </si>
  <si>
    <t>Taranaki Activity Centre</t>
  </si>
  <si>
    <t>Porirua Activity Centre</t>
  </si>
  <si>
    <t>Apiti Hou - New Horizons</t>
  </si>
  <si>
    <t>Kim Charity</t>
  </si>
  <si>
    <t>Alternative Education Provider</t>
  </si>
  <si>
    <t>Kokiri (Rotorua)</t>
  </si>
  <si>
    <t>Ignite</t>
  </si>
  <si>
    <t>Lily Kemble Welch</t>
  </si>
  <si>
    <t>Subway Otahuhu/Manukau/Papakura/Pukekohe Group/Northland School</t>
  </si>
  <si>
    <t>Tai Tokerau</t>
  </si>
  <si>
    <t>South Waikato YMCA</t>
  </si>
  <si>
    <t>Todd Unkovich</t>
  </si>
  <si>
    <t>Forest View High School</t>
  </si>
  <si>
    <t>Waikato</t>
  </si>
  <si>
    <t>7</t>
  </si>
  <si>
    <t>Tokotoko Solutions Ltd - AE Provider</t>
  </si>
  <si>
    <t>Letia Hauraki</t>
  </si>
  <si>
    <t>Kai Run Limited</t>
  </si>
  <si>
    <t>Iwi and Hapū</t>
  </si>
  <si>
    <t>Moana Futures</t>
  </si>
  <si>
    <t>Te Kura o Te Kao</t>
  </si>
  <si>
    <t>4</t>
  </si>
  <si>
    <t>Taipa Area School</t>
  </si>
  <si>
    <t>Broadwood Area School</t>
  </si>
  <si>
    <t>Te Kura Taumata o Panguru</t>
  </si>
  <si>
    <t>Opononi Area School</t>
  </si>
  <si>
    <t>Mangakahia Area School</t>
  </si>
  <si>
    <t>Aaron D'Souza</t>
  </si>
  <si>
    <t>Coromandel Area School</t>
  </si>
  <si>
    <t>Emily Jacobs</t>
  </si>
  <si>
    <t>Internal (Head)</t>
  </si>
  <si>
    <t>Patea Area School</t>
  </si>
  <si>
    <t>Ngata Memorial College</t>
  </si>
  <si>
    <t>Juanita Maaka</t>
  </si>
  <si>
    <t>Kai Aio</t>
  </si>
  <si>
    <t>Tolaga Bay Area School</t>
  </si>
  <si>
    <t>Johns Superette &amp; Lotto</t>
  </si>
  <si>
    <t>Te Wharekura o Ruatoki</t>
  </si>
  <si>
    <t>TKKM o Hoani Waititi</t>
  </si>
  <si>
    <t>Laurie WharemateKeung</t>
  </si>
  <si>
    <t>Tāmaki Herenga Tāngata</t>
  </si>
  <si>
    <t>Rai Valley Area School</t>
  </si>
  <si>
    <t>Sarah White</t>
  </si>
  <si>
    <t>Nelson/Marlborough/West Coast</t>
  </si>
  <si>
    <t>Tapawera Area School</t>
  </si>
  <si>
    <t>Murchison Area School</t>
  </si>
  <si>
    <t>Karamea Area School</t>
  </si>
  <si>
    <t>South Westland Area School</t>
  </si>
  <si>
    <t>Waiau Area School</t>
  </si>
  <si>
    <t>2A</t>
  </si>
  <si>
    <t>Totara College of Accelerated Learning</t>
  </si>
  <si>
    <t>Ngāti Kahungunu ki Tāmaki nui-a-Rua</t>
  </si>
  <si>
    <t>Southern Cross Campus</t>
  </si>
  <si>
    <t>TKK Motuhake o Tawhiuau</t>
  </si>
  <si>
    <t>6C</t>
  </si>
  <si>
    <t>Mana Tamariki</t>
  </si>
  <si>
    <t>6b</t>
  </si>
  <si>
    <t>Tongariro School</t>
  </si>
  <si>
    <t>Reefton Area School</t>
  </si>
  <si>
    <t>Te Kura o Hirangi</t>
  </si>
  <si>
    <t>Hepi Limited</t>
  </si>
  <si>
    <t>Te Kura Toitu o Te Whaiti-nui-a-Toi</t>
  </si>
  <si>
    <t>Taihape Area School</t>
  </si>
  <si>
    <t>Jasmin Jackson</t>
  </si>
  <si>
    <t>Te Waha O Rerekohu Area School</t>
  </si>
  <si>
    <t>Coastal Taranaki School</t>
  </si>
  <si>
    <t>TKKM o Te Kura Kokiri</t>
  </si>
  <si>
    <t>Te Kura o Te Wainui-ā-Rua</t>
  </si>
  <si>
    <t>Te Wharekura o Te Kaokaoroa o Patetere</t>
  </si>
  <si>
    <t>Te Kura o Nga Ruahine Rangi</t>
  </si>
  <si>
    <t>TKKM o Ngaringaomatariki</t>
  </si>
  <si>
    <t>Te Karaka Area School</t>
  </si>
  <si>
    <t>TKKM o Tuia te Matangi</t>
  </si>
  <si>
    <t>Te Kotahi o Te Tauihu Charitable Trust</t>
  </si>
  <si>
    <t>Te Kura Māori o Ngā Tapuwae</t>
  </si>
  <si>
    <t>Kia Aroha Campus</t>
  </si>
  <si>
    <t>Te Wharekura o Nga Purapura o Te Aroha</t>
  </si>
  <si>
    <t>Te Whata Tau o Putauaki</t>
  </si>
  <si>
    <t>1</t>
  </si>
  <si>
    <t>Murupara Area School</t>
  </si>
  <si>
    <t>Haeata Community Campus</t>
  </si>
  <si>
    <t>Lydia Ambler</t>
  </si>
  <si>
    <t>Canterbury/Chatham Islands</t>
  </si>
  <si>
    <t>Te Pā o Rākaihautū</t>
  </si>
  <si>
    <t>Te Kura Kaupapa Maori o Te Orini ki Ngati Awa</t>
  </si>
  <si>
    <t>Te Kura Kaupapa Maori o Horouta Wananga</t>
  </si>
  <si>
    <t>Te Kura o Te Whānau-a-Apanui</t>
  </si>
  <si>
    <t>Te Rangihakahaka Centre for Science and Technology</t>
  </si>
  <si>
    <t>Te Wharekura o Ngāti Rongomai</t>
  </si>
  <si>
    <t>Te Kura o Mātihetihe</t>
  </si>
  <si>
    <t>6</t>
  </si>
  <si>
    <t>Ngataki School</t>
  </si>
  <si>
    <t>Te Hapua School</t>
  </si>
  <si>
    <t>Lake Taupo Christian School</t>
  </si>
  <si>
    <t>TKKM o Nga Mokopuna</t>
  </si>
  <si>
    <t>Te Rangi Aniwaniwa</t>
  </si>
  <si>
    <t>Sonrise Christian School</t>
  </si>
  <si>
    <t>8</t>
  </si>
  <si>
    <t>TKKM o Te Koutu</t>
  </si>
  <si>
    <t>TKKM o Te Rawhiti Roa</t>
  </si>
  <si>
    <t>Kaikohe Christian School</t>
  </si>
  <si>
    <t>TKKM o Te Raki Paewhenua</t>
  </si>
  <si>
    <t>TKKM o Ngati Kahungunu o Te Wairoa</t>
  </si>
  <si>
    <t>TKKM o Te Whanau Tahi</t>
  </si>
  <si>
    <t>Te Kura Māori o Porirua</t>
  </si>
  <si>
    <t>Fiona Smith</t>
  </si>
  <si>
    <t>TKKM o Wairarapa</t>
  </si>
  <si>
    <t>Te Kura o Waikare</t>
  </si>
  <si>
    <t>Te Ara Whanui Kura Kaupapa Māori o ngā Kōhanga Reo o Te Awa Kairangi</t>
  </si>
  <si>
    <t>TKKM o Nga Uri A Maui</t>
  </si>
  <si>
    <t>Taku Ratonga Kai Whetu Ltd</t>
  </si>
  <si>
    <t>TKKM o Te Waiu o Ngati Porou</t>
  </si>
  <si>
    <t>TKKM o Te Wananga Whare Tapere o Takitimu</t>
  </si>
  <si>
    <t>Te Wharekura o Kirikiriroa</t>
  </si>
  <si>
    <t>TKKM o Huiarau</t>
  </si>
  <si>
    <t>Te Wharekura o Manaia</t>
  </si>
  <si>
    <t>Te Kura o Te Moutere O Matakana</t>
  </si>
  <si>
    <t>Te Wharekura o Maniapoto</t>
  </si>
  <si>
    <t>Te Wharekura o Rākaumangamanga</t>
  </si>
  <si>
    <t>Te Kura Māori ā Rohe o Waiohau</t>
  </si>
  <si>
    <t>Te Kura o Waitahanui</t>
  </si>
  <si>
    <t>Te Kura Mana Māori o Whangaparaoa</t>
  </si>
  <si>
    <t>Moerewa School</t>
  </si>
  <si>
    <t>TKKM o Taumarere</t>
  </si>
  <si>
    <t>TKKM o Otepoti</t>
  </si>
  <si>
    <t>TKKM o Tupoho</t>
  </si>
  <si>
    <t>TKKM o Ngati Ruanui</t>
  </si>
  <si>
    <t>Te Kura o Kokohuia</t>
  </si>
  <si>
    <t>Whanganui Girls' College</t>
  </si>
  <si>
    <t>Whare Kura Morehu ō Ratana</t>
  </si>
  <si>
    <t>Kdj Catering Ltd</t>
  </si>
  <si>
    <t>TKKM o Ngati Kahungunu Ki Heretaunga</t>
  </si>
  <si>
    <t>Manutuke School</t>
  </si>
  <si>
    <t>TKKM o Te Hiringa</t>
  </si>
  <si>
    <t>Te Kura ā Iwi o Whakatupuranga Rua Mano</t>
  </si>
  <si>
    <t>TKKM o Hurungaterangi</t>
  </si>
  <si>
    <t>TKKM o Whangaroa</t>
  </si>
  <si>
    <t>Matauri Bay School</t>
  </si>
  <si>
    <t>TKKM o Te Ara Hou</t>
  </si>
  <si>
    <t>TKKM o Pukemiro</t>
  </si>
  <si>
    <t>Te Wharekura o Te Rau Aroha</t>
  </si>
  <si>
    <t>Te Kura Kaupapa Māori o Hokianga</t>
  </si>
  <si>
    <t>Te Kura Kaupapa Maori o Taumarunui</t>
  </si>
  <si>
    <t>TKKM o Kawakawa mai Tawhiti</t>
  </si>
  <si>
    <t>Te Kura aa Iwi o Ngaati Kauwhata</t>
  </si>
  <si>
    <t>Te Kāpehu Whetū</t>
  </si>
  <si>
    <t>Te Pi'ipi'inga Kakano Mai I Rangiatea</t>
  </si>
  <si>
    <t>TKKM o Nga Maungarongo</t>
  </si>
  <si>
    <t>TKKM o Mangere</t>
  </si>
  <si>
    <t>TKKM o Te Rito</t>
  </si>
  <si>
    <t>Te Puna Oranga o Ōtaki Charitable Trust</t>
  </si>
  <si>
    <t>TKKM o Waitaha</t>
  </si>
  <si>
    <t>Te Wharekura o Arowhenua</t>
  </si>
  <si>
    <t>TKKM o Tamaki Nui A Rua</t>
  </si>
  <si>
    <t>TKKM o Kaikohe</t>
  </si>
  <si>
    <t>TKKM o Puau Te Moananui-a-Kiwa</t>
  </si>
  <si>
    <t>TKKM o Whakarewa I Te Reo Ki Tuwharetoa</t>
  </si>
  <si>
    <t>Awhi Turangi Charitable Trust</t>
  </si>
  <si>
    <t>Tamaoho School</t>
  </si>
  <si>
    <t>Montana Group</t>
  </si>
  <si>
    <t>Kawerau Putauaki School</t>
  </si>
  <si>
    <t>Compass Group New Zealand Limited</t>
  </si>
  <si>
    <t>Awanui School</t>
  </si>
  <si>
    <t>Ani’s Kai Limited</t>
  </si>
  <si>
    <t>Dargaville Primary School</t>
  </si>
  <si>
    <t>Dargaville High School</t>
  </si>
  <si>
    <t>Hora Hora School (Te Mai)</t>
  </si>
  <si>
    <t>Horeke School</t>
  </si>
  <si>
    <t>Kaeo School</t>
  </si>
  <si>
    <t>Kaikohe East School</t>
  </si>
  <si>
    <t>Subway New Zealand</t>
  </si>
  <si>
    <t>Kaikohe West School</t>
  </si>
  <si>
    <t>Kaitaia School</t>
  </si>
  <si>
    <t>Kaiwaka School</t>
  </si>
  <si>
    <t>Te Hana Te Ao Marama</t>
  </si>
  <si>
    <t>Totara Grove School</t>
  </si>
  <si>
    <t>Mangamuka School</t>
  </si>
  <si>
    <t>Mangonui School</t>
  </si>
  <si>
    <t>Peria School</t>
  </si>
  <si>
    <t>Maungaturoto School</t>
  </si>
  <si>
    <t>Morningside School</t>
  </si>
  <si>
    <t>Ohaeawai School</t>
  </si>
  <si>
    <t>Catering Box</t>
  </si>
  <si>
    <t>Okaihau Primary School</t>
  </si>
  <si>
    <t>Onerahi School</t>
  </si>
  <si>
    <t>Paparoa School</t>
  </si>
  <si>
    <t>Paparore School</t>
  </si>
  <si>
    <t>Tash Henry Catering</t>
  </si>
  <si>
    <t>Portland School Te Kura o Tikorangi</t>
  </si>
  <si>
    <t>Pukepoto School</t>
  </si>
  <si>
    <t>Ruakākā School</t>
  </si>
  <si>
    <t>Ruawai Primary School</t>
  </si>
  <si>
    <t>Selwyn Park School</t>
  </si>
  <si>
    <t>Tikipunga Primary School</t>
  </si>
  <si>
    <t>Pita Pit New Zealand</t>
  </si>
  <si>
    <t>Totara North School</t>
  </si>
  <si>
    <t>Umawera School</t>
  </si>
  <si>
    <t>Whau Valley School</t>
  </si>
  <si>
    <t>Bairds Mainfreight Primary School</t>
  </si>
  <si>
    <t>Jo Bunt</t>
  </si>
  <si>
    <t>Clendon Park School</t>
  </si>
  <si>
    <t>Sir Edmund Hillary Collegiate Junior School</t>
  </si>
  <si>
    <t>Cosgrove School</t>
  </si>
  <si>
    <t>Te Whare Kai a te Whanau Hapori - Family Community Kitchen Ltd</t>
  </si>
  <si>
    <t>Dawson School</t>
  </si>
  <si>
    <t>East Tamaki School</t>
  </si>
  <si>
    <t>Fairburn School</t>
  </si>
  <si>
    <t>Favona School</t>
  </si>
  <si>
    <t>Finlayson Park School</t>
  </si>
  <si>
    <t>Flat Bush School</t>
  </si>
  <si>
    <t>Glen Eden School</t>
  </si>
  <si>
    <t>Appresso Pro Foods</t>
  </si>
  <si>
    <t>Glendene School</t>
  </si>
  <si>
    <t>Hay Park School</t>
  </si>
  <si>
    <t>Henderson North School</t>
  </si>
  <si>
    <t>Henderson School</t>
  </si>
  <si>
    <t>Henderson South School</t>
  </si>
  <si>
    <t>Homai School</t>
  </si>
  <si>
    <t>Manurewa High School</t>
  </si>
  <si>
    <t>Jean Batten School</t>
  </si>
  <si>
    <t>Kelston School</t>
  </si>
  <si>
    <t>Kelvin Road School</t>
  </si>
  <si>
    <t>Moanaroa School</t>
  </si>
  <si>
    <t>Leabank School</t>
  </si>
  <si>
    <t>Manurewa East School</t>
  </si>
  <si>
    <t>Oha Café</t>
  </si>
  <si>
    <t>Manurewa South School</t>
  </si>
  <si>
    <t>Manurewa West School</t>
  </si>
  <si>
    <t>May Road School</t>
  </si>
  <si>
    <t>Mayfield School (Auckland)</t>
  </si>
  <si>
    <t>Mountain View School</t>
  </si>
  <si>
    <t>Nga Iwi School</t>
  </si>
  <si>
    <t>Onepoto School</t>
  </si>
  <si>
    <t>Otahuhu School</t>
  </si>
  <si>
    <t>Papatoetoe East School</t>
  </si>
  <si>
    <t>Papatoetoe North School</t>
  </si>
  <si>
    <t>Papatoetoe South School</t>
  </si>
  <si>
    <t>Papatoetoe West School</t>
  </si>
  <si>
    <t>Mangapikopiko School</t>
  </si>
  <si>
    <t>Pomaria Road School</t>
  </si>
  <si>
    <t>Prospect School</t>
  </si>
  <si>
    <t>Rānui Primary School</t>
  </si>
  <si>
    <t>Riverhills School</t>
  </si>
  <si>
    <t>Rongomai School</t>
  </si>
  <si>
    <t>Roscommon School</t>
  </si>
  <si>
    <t>Te Kura o Pātiki Rosebank School</t>
  </si>
  <si>
    <t>Rowandale School</t>
  </si>
  <si>
    <t>St Leonards Road School</t>
  </si>
  <si>
    <t>Sunnyvale School</t>
  </si>
  <si>
    <t>Te Kohanga School</t>
  </si>
  <si>
    <t>Te Papapa School</t>
  </si>
  <si>
    <t>Tuakau School</t>
  </si>
  <si>
    <t>Wesley Primary School</t>
  </si>
  <si>
    <t>Weymouth School</t>
  </si>
  <si>
    <t>Wymondley Road School</t>
  </si>
  <si>
    <t>Chapel Downs School</t>
  </si>
  <si>
    <t>Konini Primary School (Wainuiomata)</t>
  </si>
  <si>
    <t>Kāpura Schools Limited</t>
  </si>
  <si>
    <t>Silverstream (South) Primary School</t>
  </si>
  <si>
    <t>Putāruru Primary School</t>
  </si>
  <si>
    <t>Masterton Primary School</t>
  </si>
  <si>
    <t>Wairoa Primary School</t>
  </si>
  <si>
    <t>Rocket Café</t>
  </si>
  <si>
    <t>Tiaho Primary School</t>
  </si>
  <si>
    <t>Allandale School</t>
  </si>
  <si>
    <t>Ka Pai Kai Aotearoa Limited</t>
  </si>
  <si>
    <t>Aorangi School (Rotorua)</t>
  </si>
  <si>
    <t>Apanui School</t>
  </si>
  <si>
    <t>Arataki School</t>
  </si>
  <si>
    <t>Bankwood School</t>
  </si>
  <si>
    <t>Te Kura o Manunui</t>
  </si>
  <si>
    <t>Cargill School</t>
  </si>
  <si>
    <t>David Henry School</t>
  </si>
  <si>
    <t>Deanwell School</t>
  </si>
  <si>
    <t>Fairfield Primary School</t>
  </si>
  <si>
    <t>Forest Lake School</t>
  </si>
  <si>
    <t>Frankton School</t>
  </si>
  <si>
    <t>Glenholme School</t>
  </si>
  <si>
    <t>Greerton Village School - Te Kura o Maarawaewae</t>
  </si>
  <si>
    <t>Insoll Avenue School</t>
  </si>
  <si>
    <t>James Street School</t>
  </si>
  <si>
    <t>Karapiro School</t>
  </si>
  <si>
    <t>Kawaha Point School</t>
  </si>
  <si>
    <t>Kawerau South School</t>
  </si>
  <si>
    <t>Maketu School</t>
  </si>
  <si>
    <t>Malfroy School</t>
  </si>
  <si>
    <t>Melville Primary School</t>
  </si>
  <si>
    <t>Merivale School</t>
  </si>
  <si>
    <t>Mihi School</t>
  </si>
  <si>
    <t>Morrinsville School</t>
  </si>
  <si>
    <t>Motumaoho School</t>
  </si>
  <si>
    <t>Nawton School</t>
  </si>
  <si>
    <t>Ngongotaha School</t>
  </si>
  <si>
    <t>Owhata School</t>
  </si>
  <si>
    <t>Kura Kai</t>
  </si>
  <si>
    <t>Pekapekarau School</t>
  </si>
  <si>
    <t>Piopio Primary School</t>
  </si>
  <si>
    <t>Reporoa School</t>
  </si>
  <si>
    <t>Rotokawa School</t>
  </si>
  <si>
    <t>Selwyn School</t>
  </si>
  <si>
    <t>Strathmore School</t>
  </si>
  <si>
    <t>Sunset Primary School</t>
  </si>
  <si>
    <t>Tauhara School</t>
  </si>
  <si>
    <t>Gate Pa School</t>
  </si>
  <si>
    <t>Te Kauwhata Primary School</t>
  </si>
  <si>
    <t>Te Kauwhata College</t>
  </si>
  <si>
    <t>Te Poi School</t>
  </si>
  <si>
    <t>Te Puke Primary School</t>
  </si>
  <si>
    <t>Tokoroa Central School</t>
  </si>
  <si>
    <t>Tokoroa North School</t>
  </si>
  <si>
    <t>Tokoroa High School</t>
  </si>
  <si>
    <t>Waihi Central School</t>
  </si>
  <si>
    <t>Waimata School</t>
  </si>
  <si>
    <t>Welcome Bay School</t>
  </si>
  <si>
    <t>Western Heights Primary School (Rotorua)</t>
  </si>
  <si>
    <t>Koraunui School</t>
  </si>
  <si>
    <t>Temuka Primary School</t>
  </si>
  <si>
    <t>New River Primary</t>
  </si>
  <si>
    <t>Fernworth Primary School</t>
  </si>
  <si>
    <t>Newfield Park School</t>
  </si>
  <si>
    <t>Hāwera Primary School</t>
  </si>
  <si>
    <t>Marfell Community School</t>
  </si>
  <si>
    <t>Moturoa School</t>
  </si>
  <si>
    <t>Normanby School</t>
  </si>
  <si>
    <t>Spotswood Primary School</t>
  </si>
  <si>
    <t>Waitara Central School</t>
  </si>
  <si>
    <t>Waitara East School</t>
  </si>
  <si>
    <t>Westown School</t>
  </si>
  <si>
    <t>Aranui School (Wanganui)</t>
  </si>
  <si>
    <t>Awapuni School (P North)</t>
  </si>
  <si>
    <t>Carlton School</t>
  </si>
  <si>
    <t>Castlecliff School</t>
  </si>
  <si>
    <t>Churton School</t>
  </si>
  <si>
    <t>Cloverlea School</t>
  </si>
  <si>
    <t>Gonville School</t>
  </si>
  <si>
    <t>Te Kura o Wairau</t>
  </si>
  <si>
    <t>Keith Street School</t>
  </si>
  <si>
    <t>Lytton Street School</t>
  </si>
  <si>
    <t>Manchester Street School</t>
  </si>
  <si>
    <t>Milson School</t>
  </si>
  <si>
    <t>Central Normal School</t>
  </si>
  <si>
    <t>St Joseph's School (Patea)</t>
  </si>
  <si>
    <t>Tawhero School</t>
  </si>
  <si>
    <t>Terrace End School</t>
  </si>
  <si>
    <t>Ocean Beach Eatery</t>
  </si>
  <si>
    <t>Whanganui East School</t>
  </si>
  <si>
    <t>Whenuakura School</t>
  </si>
  <si>
    <t>Awapuni School (Gisborne)</t>
  </si>
  <si>
    <t>YMCA Gisborne Inc</t>
  </si>
  <si>
    <t>Camberley School</t>
  </si>
  <si>
    <t>Ebbett Park School</t>
  </si>
  <si>
    <t>The Food Company</t>
  </si>
  <si>
    <t>Elgin School</t>
  </si>
  <si>
    <t>Frasertown School</t>
  </si>
  <si>
    <t>Hastings Central School</t>
  </si>
  <si>
    <t>Henry Hill School</t>
  </si>
  <si>
    <t>Kaiti School</t>
  </si>
  <si>
    <t>Mahora School</t>
  </si>
  <si>
    <t>Hastings Girls' High School – Ngā Rau Huia o Ākina</t>
  </si>
  <si>
    <t>Marewa School</t>
  </si>
  <si>
    <t>Mayfair School</t>
  </si>
  <si>
    <t>Onekawa School</t>
  </si>
  <si>
    <t>Porritt School</t>
  </si>
  <si>
    <t>Raureka School</t>
  </si>
  <si>
    <t>Richmond School (Napier)</t>
  </si>
  <si>
    <t>Riverdale School (Gisborne)</t>
  </si>
  <si>
    <t>Tamatea School</t>
  </si>
  <si>
    <t>Te Awa School</t>
  </si>
  <si>
    <t>Te Hapara School</t>
  </si>
  <si>
    <t>Te Wharau School (Gisborne)</t>
  </si>
  <si>
    <t>Waimarama School</t>
  </si>
  <si>
    <t>Westshore School</t>
  </si>
  <si>
    <t>Arakura School</t>
  </si>
  <si>
    <t>Avalon School</t>
  </si>
  <si>
    <t>Blenheim School</t>
  </si>
  <si>
    <t>Cannons Creek School</t>
  </si>
  <si>
    <t>Porirua College</t>
  </si>
  <si>
    <t>Dyer Street School</t>
  </si>
  <si>
    <t>Te Puni School - Te kura o Te Puni</t>
  </si>
  <si>
    <t>Fernlea School</t>
  </si>
  <si>
    <t>Glenview School (Porirua East)</t>
  </si>
  <si>
    <t>Holy Family School (Porirua)</t>
  </si>
  <si>
    <t>Levin East School</t>
  </si>
  <si>
    <t>Horowhenua College</t>
  </si>
  <si>
    <t>Levin North School</t>
  </si>
  <si>
    <t>Levin School</t>
  </si>
  <si>
    <t>Levin Intermediate</t>
  </si>
  <si>
    <t>Linden School</t>
  </si>
  <si>
    <t>Te Kura o Hau Karetu</t>
  </si>
  <si>
    <t>Maraeroa School</t>
  </si>
  <si>
    <t>Mayfield School (Blenheim)</t>
  </si>
  <si>
    <t>Naenae School</t>
  </si>
  <si>
    <t>Natone Park School</t>
  </si>
  <si>
    <t>Ngati Toa School</t>
  </si>
  <si>
    <t>Otaki School</t>
  </si>
  <si>
    <t>Picton School</t>
  </si>
  <si>
    <t>Pomare School</t>
  </si>
  <si>
    <t>Porirua East School</t>
  </si>
  <si>
    <t>Porirua School</t>
  </si>
  <si>
    <t>Rata Street School</t>
  </si>
  <si>
    <t>Russell School (Porirua East)</t>
  </si>
  <si>
    <t>Spring Creek School</t>
  </si>
  <si>
    <t>St Pius X School (Titahi Bay)</t>
  </si>
  <si>
    <t>Taita Central School</t>
  </si>
  <si>
    <t>Titahi Bay School</t>
  </si>
  <si>
    <t>Wainuiomata Primary School</t>
  </si>
  <si>
    <t>Waitohu School</t>
  </si>
  <si>
    <t>Whitney Street School</t>
  </si>
  <si>
    <t>Auckland Point School</t>
  </si>
  <si>
    <t>Stoke School</t>
  </si>
  <si>
    <t>Tahunanui School</t>
  </si>
  <si>
    <t>Victory Primary School</t>
  </si>
  <si>
    <t>Addington Te Kura Taumatua</t>
  </si>
  <si>
    <t>UCSA</t>
  </si>
  <si>
    <t>Ashburton Netherby School</t>
  </si>
  <si>
    <t>Bishopdale School Te Kura o Papakōhatu</t>
  </si>
  <si>
    <t>Te Ahuwai Bromley School</t>
  </si>
  <si>
    <t>Chertsey School</t>
  </si>
  <si>
    <t>Gilberthorpe School</t>
  </si>
  <si>
    <t>Hampstead School</t>
  </si>
  <si>
    <t>Hornby Primary School</t>
  </si>
  <si>
    <t>Te Huarahi Linwood Avenue School</t>
  </si>
  <si>
    <t>Whītau School</t>
  </si>
  <si>
    <t>Te Kura o Matarangi - Northcote School</t>
  </si>
  <si>
    <t>Te Kōmanawa Rowley School</t>
  </si>
  <si>
    <t>Te Hiwa Shirley Primary School</t>
  </si>
  <si>
    <t>Te Manu Tukutuku South Hornby School</t>
  </si>
  <si>
    <t>St James School (Aranui)</t>
  </si>
  <si>
    <t>Waimate Centennial School</t>
  </si>
  <si>
    <t>Waimate Main School</t>
  </si>
  <si>
    <t>Bradford School</t>
  </si>
  <si>
    <t>Concord School</t>
  </si>
  <si>
    <t>Pembroke School (Oamaru)</t>
  </si>
  <si>
    <t>2B</t>
  </si>
  <si>
    <t>Halfway Bush School</t>
  </si>
  <si>
    <t>Milton School</t>
  </si>
  <si>
    <t>Musselburgh School</t>
  </si>
  <si>
    <t>Te Pākihi o Maru</t>
  </si>
  <si>
    <t>Pine Hill School (Dunedin)</t>
  </si>
  <si>
    <t>Ravensbourne School</t>
  </si>
  <si>
    <t>St Mary's School (Milton)</t>
  </si>
  <si>
    <t>Tokoiti School</t>
  </si>
  <si>
    <t>Waikoikoi School</t>
  </si>
  <si>
    <t>Waitahuna School</t>
  </si>
  <si>
    <t>East Gore School</t>
  </si>
  <si>
    <t>Invercargill Middle School</t>
  </si>
  <si>
    <t>Mataura School</t>
  </si>
  <si>
    <t>Riverton School</t>
  </si>
  <si>
    <t>St Patrick's School (Invercargill)</t>
  </si>
  <si>
    <t>Tuturau Primary School</t>
  </si>
  <si>
    <t>Waverley Park School</t>
  </si>
  <si>
    <t>West Gore School</t>
  </si>
  <si>
    <t>Te Matauranga</t>
  </si>
  <si>
    <t>Benneydale School</t>
  </si>
  <si>
    <t>Ohura Valley Primary</t>
  </si>
  <si>
    <t>Te Kura Amorangi o Whakawatea</t>
  </si>
  <si>
    <t>Mangakino School</t>
  </si>
  <si>
    <t>Takitimu Primary School</t>
  </si>
  <si>
    <t>Bathgate Park School</t>
  </si>
  <si>
    <t>Carisbrook School</t>
  </si>
  <si>
    <t>Te Waka Unua School</t>
  </si>
  <si>
    <t>Rāwhiti School</t>
  </si>
  <si>
    <t>Porangahau School</t>
  </si>
  <si>
    <t>Ngākōroa School</t>
  </si>
  <si>
    <t>Rise UP Academy</t>
  </si>
  <si>
    <t>Waatea School</t>
  </si>
  <si>
    <t>Te Kura ā Iwi o Pawarenga</t>
  </si>
  <si>
    <t>TKKM o Tūtūtarakihi</t>
  </si>
  <si>
    <t>Ahipara School</t>
  </si>
  <si>
    <t>Aranga School</t>
  </si>
  <si>
    <t>Arapohue School</t>
  </si>
  <si>
    <t>Herekino School</t>
  </si>
  <si>
    <t>Hikurangi School</t>
  </si>
  <si>
    <t>Hukerenui School Years 1-8</t>
  </si>
  <si>
    <t>Kaihu Valley School</t>
  </si>
  <si>
    <t>Kaingaroa School (Kaitaia)</t>
  </si>
  <si>
    <t>Karetu School</t>
  </si>
  <si>
    <t>Kawakawa Primary School</t>
  </si>
  <si>
    <t>Kohukohu School</t>
  </si>
  <si>
    <t>Matakohe School</t>
  </si>
  <si>
    <t>Motatau School</t>
  </si>
  <si>
    <t>Te Kura o Ōmanaia</t>
  </si>
  <si>
    <t>Oruaiti School</t>
  </si>
  <si>
    <t>Otaika Valley School</t>
  </si>
  <si>
    <t>Te Kura o Otangarei</t>
  </si>
  <si>
    <t>Oturu School</t>
  </si>
  <si>
    <t>Paihia School</t>
  </si>
  <si>
    <t>Pakaraka School</t>
  </si>
  <si>
    <t>Pakiri School</t>
  </si>
  <si>
    <t>Pakotai School</t>
  </si>
  <si>
    <t>Pamapuria School</t>
  </si>
  <si>
    <t>Pompallier Catholic School</t>
  </si>
  <si>
    <t>Poroti School</t>
  </si>
  <si>
    <t>Pouto School</t>
  </si>
  <si>
    <t>Pukenui School (Kaitaia)</t>
  </si>
  <si>
    <t>Purua School</t>
  </si>
  <si>
    <t>Raurimu Avenue School</t>
  </si>
  <si>
    <t>Kai Link</t>
  </si>
  <si>
    <t>Rawene School</t>
  </si>
  <si>
    <t>St Joseph's Catholic School (Dargaville)</t>
  </si>
  <si>
    <t>Te Kura o Hato Hohepa Te Kamura</t>
  </si>
  <si>
    <t>Tangiteroria School</t>
  </si>
  <si>
    <t>Tangowahine School</t>
  </si>
  <si>
    <t>Tauhoa School</t>
  </si>
  <si>
    <t>Te Horo School (Whangarei)</t>
  </si>
  <si>
    <t>Te Kopuru School</t>
  </si>
  <si>
    <t>Te Takarangi</t>
  </si>
  <si>
    <t>Claudia Maaka</t>
  </si>
  <si>
    <t>Tinopai School</t>
  </si>
  <si>
    <t>Waihārara School</t>
  </si>
  <si>
    <t>Waima School</t>
  </si>
  <si>
    <t>Wellsford School</t>
  </si>
  <si>
    <t>Whananaki School</t>
  </si>
  <si>
    <t>TKKM o Takapau</t>
  </si>
  <si>
    <t>TKKM o Te Puaha o Waikato</t>
  </si>
  <si>
    <t>Whakatane S D A School</t>
  </si>
  <si>
    <t>Hāwera Christian School</t>
  </si>
  <si>
    <t>Aka Aka School</t>
  </si>
  <si>
    <t>Bailey Road School</t>
  </si>
  <si>
    <t>Birdwood School</t>
  </si>
  <si>
    <t>Clayton Park School</t>
  </si>
  <si>
    <t>Colwill School Massey</t>
  </si>
  <si>
    <t>Don Buck School</t>
  </si>
  <si>
    <t>Edmund Hillary School</t>
  </si>
  <si>
    <t>Glen Innes School</t>
  </si>
  <si>
    <t>Glen Taylor School</t>
  </si>
  <si>
    <t>Glenavon School</t>
  </si>
  <si>
    <t>Glenbrae Primary School</t>
  </si>
  <si>
    <t>Kaiaua School</t>
  </si>
  <si>
    <t>Koru School</t>
  </si>
  <si>
    <t>Lincoln Heights School</t>
  </si>
  <si>
    <t>Mangere Central School</t>
  </si>
  <si>
    <t>Māngere East School</t>
  </si>
  <si>
    <t>Maramarua School</t>
  </si>
  <si>
    <t>Massey Primary School</t>
  </si>
  <si>
    <t>Te Paina School</t>
  </si>
  <si>
    <t>Meremere School</t>
  </si>
  <si>
    <t>Mulberry Grove School</t>
  </si>
  <si>
    <t>Okiwi School</t>
  </si>
  <si>
    <t>Ngatiwai o Aotea Kawa Marae Trust</t>
  </si>
  <si>
    <t>Orere School</t>
  </si>
  <si>
    <t>Paerata School</t>
  </si>
  <si>
    <t>Panama Road School</t>
  </si>
  <si>
    <t>Panmure Bridge School</t>
  </si>
  <si>
    <t>Panmure District School</t>
  </si>
  <si>
    <t>Papakura Normal School</t>
  </si>
  <si>
    <t>Kereru Park Campus</t>
  </si>
  <si>
    <t>Parakai School</t>
  </si>
  <si>
    <t>Pt England School</t>
  </si>
  <si>
    <t>Pukekohe North School</t>
  </si>
  <si>
    <t>Redhill School</t>
  </si>
  <si>
    <t>Robertson Road School</t>
  </si>
  <si>
    <t>Royal Road School</t>
  </si>
  <si>
    <t>Ruapotaka School</t>
  </si>
  <si>
    <t>St John the Evangelist Catholic School</t>
  </si>
  <si>
    <t>St Joseph's Catholic School (Onehunga)</t>
  </si>
  <si>
    <t>St Pius X Catholic School (Glen Innes)</t>
  </si>
  <si>
    <t>St Therese School (Three Kings)</t>
  </si>
  <si>
    <t>Sutton Park School</t>
  </si>
  <si>
    <t>Sylvia Park School</t>
  </si>
  <si>
    <t>Takanini School</t>
  </si>
  <si>
    <t>Tāmaki School</t>
  </si>
  <si>
    <t>View Road School</t>
  </si>
  <si>
    <t>Viscount School</t>
  </si>
  <si>
    <t>West Harbour School</t>
  </si>
  <si>
    <t>Wiri Central School</t>
  </si>
  <si>
    <t>Woodhill School</t>
  </si>
  <si>
    <t>TKKM o Toku Mapihi Maurea</t>
  </si>
  <si>
    <t>Kaitoke School (Claris)</t>
  </si>
  <si>
    <t>Bishop Edward Gaines Catholic School</t>
  </si>
  <si>
    <t>TKKM o Ngati Rangi</t>
  </si>
  <si>
    <t>Ruapehu College</t>
  </si>
  <si>
    <t>Te Kura Ākonga o Manurewa</t>
  </si>
  <si>
    <t>Ascot Community School</t>
  </si>
  <si>
    <t>St Mary MacKillop Catholic School</t>
  </si>
  <si>
    <t>Te Kura o Tōrere</t>
  </si>
  <si>
    <t>Manaia View School</t>
  </si>
  <si>
    <t>Lakeview School</t>
  </si>
  <si>
    <t>Huia Range School</t>
  </si>
  <si>
    <t>He Puna Ruku Mātauranga o Whangaruru</t>
  </si>
  <si>
    <t>Ruakituri School</t>
  </si>
  <si>
    <t>Te Mahia School</t>
  </si>
  <si>
    <t>Mohaka School</t>
  </si>
  <si>
    <t>Te Kura o Waikaremoana</t>
  </si>
  <si>
    <t>Lake Whakamarino Lodge</t>
  </si>
  <si>
    <t>Rahotu School</t>
  </si>
  <si>
    <t>Amisfield School</t>
  </si>
  <si>
    <t>Arohena School</t>
  </si>
  <si>
    <t>Ashbrook School</t>
  </si>
  <si>
    <t>TKKM o Bernard Fergusson</t>
  </si>
  <si>
    <t>Centennial Park School</t>
  </si>
  <si>
    <t>Colville School</t>
  </si>
  <si>
    <t>Coroglen School</t>
  </si>
  <si>
    <t>Edgecumbe School</t>
  </si>
  <si>
    <t>Galatea School</t>
  </si>
  <si>
    <t>Hauturu School</t>
  </si>
  <si>
    <t>Horohoro School</t>
  </si>
  <si>
    <t>Huntly School (Waikato)</t>
  </si>
  <si>
    <t>Huntly West School</t>
  </si>
  <si>
    <t>Kaihere School</t>
  </si>
  <si>
    <t>Kaimai School</t>
  </si>
  <si>
    <t>Kaingaroa Forest School</t>
  </si>
  <si>
    <t>Karangahake School</t>
  </si>
  <si>
    <t>Kawhia School</t>
  </si>
  <si>
    <t>TKKM o Harataunga</t>
  </si>
  <si>
    <t>Kerepehi School</t>
  </si>
  <si>
    <t>Kihikihi School</t>
  </si>
  <si>
    <t>Kimihia School</t>
  </si>
  <si>
    <t>Kopuarahi School</t>
  </si>
  <si>
    <t>Kutarere School</t>
  </si>
  <si>
    <t>Lake Rerewhakaaitu School</t>
  </si>
  <si>
    <t>Lake Rotoma School</t>
  </si>
  <si>
    <t>Mamaku School</t>
  </si>
  <si>
    <t>Te Kura Mana Māori o Maraenui</t>
  </si>
  <si>
    <t>Te Kura Mana Maori o Matahi</t>
  </si>
  <si>
    <t>Te Kura o Matapihi</t>
  </si>
  <si>
    <t>Matata School</t>
  </si>
  <si>
    <t>Miller Avenue School</t>
  </si>
  <si>
    <t>Mountview School</t>
  </si>
  <si>
    <t>Ngakonui Valley School</t>
  </si>
  <si>
    <t>Te Kura o Ngāpuke</t>
  </si>
  <si>
    <t>Ngaruawahia School</t>
  </si>
  <si>
    <t>Te Kura o Ngaati Hauaa</t>
  </si>
  <si>
    <t>Nukuhou North School</t>
  </si>
  <si>
    <t>Ohinewai School</t>
  </si>
  <si>
    <t>Te Kura o Ōmarumutu</t>
  </si>
  <si>
    <t>Opotiki School</t>
  </si>
  <si>
    <t>Otamarakau School</t>
  </si>
  <si>
    <t>TKKM o Otepou</t>
  </si>
  <si>
    <t>Te Rūnanga o Ngāi Te Rangi Iwi Trust</t>
  </si>
  <si>
    <t>Ōtewā School</t>
  </si>
  <si>
    <t>Ōtorohanga School</t>
  </si>
  <si>
    <t>Otorohanga South School</t>
  </si>
  <si>
    <t>St Mary's Catholic School (Otorohanga)</t>
  </si>
  <si>
    <t>Paeroa Central School</t>
  </si>
  <si>
    <t>Te Kura o Te Paroa</t>
  </si>
  <si>
    <t>MPT Manaaki Ora</t>
  </si>
  <si>
    <t>Piripiri School</t>
  </si>
  <si>
    <t>Pukehina School</t>
  </si>
  <si>
    <t>Pukenui School (Te Kuiti)</t>
  </si>
  <si>
    <t>Puriri School</t>
  </si>
  <si>
    <t>Te Kura o Rangiriri</t>
  </si>
  <si>
    <t>Rangiuru School</t>
  </si>
  <si>
    <t>Rhode Street School</t>
  </si>
  <si>
    <t>TKKM o Rotoiti</t>
  </si>
  <si>
    <t>Rotorua School</t>
  </si>
  <si>
    <t>Ruawaro Combined School</t>
  </si>
  <si>
    <t>Springdale School</t>
  </si>
  <si>
    <t>St Anthony's Catholic School (Huntly)</t>
  </si>
  <si>
    <t>N/A</t>
  </si>
  <si>
    <t>St Joseph's Catholic School (Matata)</t>
  </si>
  <si>
    <t>St Joseph's Catholic School (Opotiki)</t>
  </si>
  <si>
    <t>Te Kura o Tahaaroa</t>
  </si>
  <si>
    <t>Tainui Full Primary School</t>
  </si>
  <si>
    <t>Taneatua School</t>
  </si>
  <si>
    <t>Tapu School</t>
  </si>
  <si>
    <t>Tarrangower School</t>
  </si>
  <si>
    <t>Taumarunui Primary School</t>
  </si>
  <si>
    <t>Taupiri School</t>
  </si>
  <si>
    <t>Tāwera Bilingual School</t>
  </si>
  <si>
    <t>Te Aroha Primary School</t>
  </si>
  <si>
    <t>Te Kuiti Primary School</t>
  </si>
  <si>
    <t>Te Mahoe School</t>
  </si>
  <si>
    <t>TKKM o Te Matai</t>
  </si>
  <si>
    <t>Te Kura o Te Teko</t>
  </si>
  <si>
    <t>Thames South School</t>
  </si>
  <si>
    <t>Tirohanga School</t>
  </si>
  <si>
    <t>Tirohia School</t>
  </si>
  <si>
    <t>Turaki School</t>
  </si>
  <si>
    <t>Turua Primary School</t>
  </si>
  <si>
    <t>Upper Atiamuri School</t>
  </si>
  <si>
    <t>Te Kura o Waharoa</t>
  </si>
  <si>
    <t>Waimana School</t>
  </si>
  <si>
    <t>Waingaro School</t>
  </si>
  <si>
    <t>Waiotahe Valley School</t>
  </si>
  <si>
    <t>Waipa School</t>
  </si>
  <si>
    <t>Waitakaruru School</t>
  </si>
  <si>
    <t>Waitomo Caves School</t>
  </si>
  <si>
    <t>Whakamaru School</t>
  </si>
  <si>
    <t>Whakarewarewa School</t>
  </si>
  <si>
    <t>Whangamarino School</t>
  </si>
  <si>
    <t>Wharepapa South School</t>
  </si>
  <si>
    <t>Whitiora School</t>
  </si>
  <si>
    <t>Woodlands School (Opotiki)</t>
  </si>
  <si>
    <t>Kaponga School</t>
  </si>
  <si>
    <t>Crawshaw School</t>
  </si>
  <si>
    <t>Manaia School (Taranaki)</t>
  </si>
  <si>
    <t>Tautoro School</t>
  </si>
  <si>
    <t>Maromaku School</t>
  </si>
  <si>
    <t>Paparoa Range School</t>
  </si>
  <si>
    <t>Oceanview Heights School</t>
  </si>
  <si>
    <t>Grantlea Downs School</t>
  </si>
  <si>
    <t>Timaru South School</t>
  </si>
  <si>
    <t>Bluff School</t>
  </si>
  <si>
    <t>Lake Brunner School</t>
  </si>
  <si>
    <t>Teresa Ross</t>
  </si>
  <si>
    <t>Ahititi School</t>
  </si>
  <si>
    <t>Avon School</t>
  </si>
  <si>
    <t>Eltham School</t>
  </si>
  <si>
    <t>Huiakama School</t>
  </si>
  <si>
    <t>Inglewood Primary School</t>
  </si>
  <si>
    <t>Matiere School</t>
  </si>
  <si>
    <t>Midhirst School</t>
  </si>
  <si>
    <t>Mokau School</t>
  </si>
  <si>
    <t>Ongarue School</t>
  </si>
  <si>
    <t>Opunake School</t>
  </si>
  <si>
    <t>Pembroke School</t>
  </si>
  <si>
    <t>Puketapu School (New Plymouth)</t>
  </si>
  <si>
    <t>Ratapiko School</t>
  </si>
  <si>
    <t>Rawhitiroa School</t>
  </si>
  <si>
    <t>St Joseph's School (Waitara)</t>
  </si>
  <si>
    <t>Stratford Primary School</t>
  </si>
  <si>
    <t>Whareorino School</t>
  </si>
  <si>
    <t>Aberfeldy School</t>
  </si>
  <si>
    <t>Apiti School</t>
  </si>
  <si>
    <t>Bainesse School</t>
  </si>
  <si>
    <t>Bulls School</t>
  </si>
  <si>
    <t>Bunnythorpe School</t>
  </si>
  <si>
    <t>Clifton School (Bulls)</t>
  </si>
  <si>
    <t>Coley Street School</t>
  </si>
  <si>
    <t>Manawatū College</t>
  </si>
  <si>
    <t>Foxton Beach School</t>
  </si>
  <si>
    <t>Foxton School</t>
  </si>
  <si>
    <t>James Cook School</t>
  </si>
  <si>
    <t>Kai Iwi School</t>
  </si>
  <si>
    <t>Kakatahi School</t>
  </si>
  <si>
    <t>Linton Camp School</t>
  </si>
  <si>
    <t>Longburn School</t>
  </si>
  <si>
    <t>Mangaweka School</t>
  </si>
  <si>
    <t>Manunui School</t>
  </si>
  <si>
    <t>St Marcellin School (Wanganui)</t>
  </si>
  <si>
    <t>Marton Junction School</t>
  </si>
  <si>
    <t>Marton School</t>
  </si>
  <si>
    <t>Moawhango School</t>
  </si>
  <si>
    <t>North Street School</t>
  </si>
  <si>
    <t>Ohakune School</t>
  </si>
  <si>
    <t>Okoia School</t>
  </si>
  <si>
    <t>Orautoha School</t>
  </si>
  <si>
    <t>Oroua Downs School</t>
  </si>
  <si>
    <t>Papanui Junction School</t>
  </si>
  <si>
    <t>Pukeokahu School</t>
  </si>
  <si>
    <t>Raetihi Primary School</t>
  </si>
  <si>
    <t>Roslyn School</t>
  </si>
  <si>
    <t>Sanson School</t>
  </si>
  <si>
    <t>St Mary's School (Foxton)</t>
  </si>
  <si>
    <t>St Matthew's School (Marton)</t>
  </si>
  <si>
    <t>Takaro School</t>
  </si>
  <si>
    <t>Tangimoana School</t>
  </si>
  <si>
    <t>Taonui School</t>
  </si>
  <si>
    <t>Taoroa School</t>
  </si>
  <si>
    <t>Turakina School</t>
  </si>
  <si>
    <t>Upokongaro School</t>
  </si>
  <si>
    <t>Waiouru School</t>
  </si>
  <si>
    <t>Waitotara School</t>
  </si>
  <si>
    <t>Waverley Primary School</t>
  </si>
  <si>
    <t>Whangaehu School</t>
  </si>
  <si>
    <t>Bridge Pa School</t>
  </si>
  <si>
    <t>Dannevirke South School</t>
  </si>
  <si>
    <t>Flaxmere Primary School</t>
  </si>
  <si>
    <t>Hiruharama School</t>
  </si>
  <si>
    <t>Irongate School</t>
  </si>
  <si>
    <t>Kotemaori School</t>
  </si>
  <si>
    <t>Makarika School</t>
  </si>
  <si>
    <t>Mangateretere School</t>
  </si>
  <si>
    <t>Te Kura o Māngātuna</t>
  </si>
  <si>
    <t>Maraenui Bilingual School (Napier)</t>
  </si>
  <si>
    <t>Te Kura o Mata</t>
  </si>
  <si>
    <t>Meeanee School</t>
  </si>
  <si>
    <t>Muriwai School</t>
  </si>
  <si>
    <t>Norsewood and Districts School</t>
  </si>
  <si>
    <t>Nuhaka School</t>
  </si>
  <si>
    <t>Omahu School</t>
  </si>
  <si>
    <t>Otane School</t>
  </si>
  <si>
    <t>Te Kura o Pakipaki</t>
  </si>
  <si>
    <t>Patutahi School</t>
  </si>
  <si>
    <t>Te Whai Hiringa</t>
  </si>
  <si>
    <t>Potaka School</t>
  </si>
  <si>
    <t>Putere School</t>
  </si>
  <si>
    <t>TKKM o Tapere-Nui-A-Whatonga</t>
  </si>
  <si>
    <t>St Joseph's School (Dannevirke)</t>
  </si>
  <si>
    <t>St Joseph's School (Wairoa)</t>
  </si>
  <si>
    <t>Kelly Joanne Thompson</t>
  </si>
  <si>
    <t>Takapau School</t>
  </si>
  <si>
    <t>The Terrace School (Waipukurau)</t>
  </si>
  <si>
    <t>Tikitiki School</t>
  </si>
  <si>
    <t>Tiniroto School</t>
  </si>
  <si>
    <t>Hatea-A-Rangi</t>
  </si>
  <si>
    <t>Tutira School</t>
  </si>
  <si>
    <t>Waikirikiri School</t>
  </si>
  <si>
    <t>Waipawa School</t>
  </si>
  <si>
    <t>Te Kura Kaupapa Maori o Whatatutu</t>
  </si>
  <si>
    <t>Woodville School</t>
  </si>
  <si>
    <t>Te Kura o Kimi Ora</t>
  </si>
  <si>
    <t>Ballance School</t>
  </si>
  <si>
    <t>Corinna School</t>
  </si>
  <si>
    <t>Dalefield School</t>
  </si>
  <si>
    <t>Eketāhuna School</t>
  </si>
  <si>
    <t>Featherston School Te Kura o Paetūmokai</t>
  </si>
  <si>
    <t>Pukeatua Primary School (Wainuiomata)</t>
  </si>
  <si>
    <t>Mangatainoka School</t>
  </si>
  <si>
    <t>Mauriceville School</t>
  </si>
  <si>
    <t>Pahiatua School</t>
  </si>
  <si>
    <t>Pirinoa School</t>
  </si>
  <si>
    <t>Pongaroa School</t>
  </si>
  <si>
    <t>Randwick School</t>
  </si>
  <si>
    <t>Rangikura School</t>
  </si>
  <si>
    <t>Redwoodtown School</t>
  </si>
  <si>
    <t>Shannon School</t>
  </si>
  <si>
    <t>St Bernadette's School (Naenae)</t>
  </si>
  <si>
    <t>St Joseph's School (Levin)</t>
  </si>
  <si>
    <t>St Michael's School (Taita)</t>
  </si>
  <si>
    <t>St Claudine Thevenet School</t>
  </si>
  <si>
    <t>St Peter Chanel School (Otaki)</t>
  </si>
  <si>
    <t>St Teresa's School (Featherston)</t>
  </si>
  <si>
    <t>Tairangi School</t>
  </si>
  <si>
    <t>Taitoko School</t>
  </si>
  <si>
    <t>Titahi Bay North School</t>
  </si>
  <si>
    <t>Tokomaru School</t>
  </si>
  <si>
    <t>6A</t>
  </si>
  <si>
    <t>Tui Glen School</t>
  </si>
  <si>
    <t>Wairau Valley School (Blenheim)</t>
  </si>
  <si>
    <t>Windley School</t>
  </si>
  <si>
    <t>TKKM o Waiuku</t>
  </si>
  <si>
    <t>TKKM o Te Kotuku</t>
  </si>
  <si>
    <t>Granity School</t>
  </si>
  <si>
    <t>Parklands School (Motueka)</t>
  </si>
  <si>
    <t>Westport North School</t>
  </si>
  <si>
    <t>Westport South School</t>
  </si>
  <si>
    <t>Arowhenua Maori School</t>
  </si>
  <si>
    <t>Ngutuawa School</t>
  </si>
  <si>
    <t>Blaketown School</t>
  </si>
  <si>
    <t>Cannington School</t>
  </si>
  <si>
    <t>Cobden School</t>
  </si>
  <si>
    <t>Greymouth Main School</t>
  </si>
  <si>
    <t>Hāpuku School</t>
  </si>
  <si>
    <t>Kaingaroa School (Chatham Islands)</t>
  </si>
  <si>
    <t>Kaiapoi Borough School</t>
  </si>
  <si>
    <t>Makikihi School</t>
  </si>
  <si>
    <t>Waimate High School</t>
  </si>
  <si>
    <t>Okains Bay School</t>
  </si>
  <si>
    <t>Pitt Island School</t>
  </si>
  <si>
    <t>Te Kāpehu Riccarton School</t>
  </si>
  <si>
    <t>Runanga School</t>
  </si>
  <si>
    <t>St Bernadette's School (Hornby)</t>
  </si>
  <si>
    <t>Te One School</t>
  </si>
  <si>
    <t>Te Kura o Tuahiwi</t>
  </si>
  <si>
    <t>Waltham School</t>
  </si>
  <si>
    <t>Wharenui School</t>
  </si>
  <si>
    <t>Whataroa School</t>
  </si>
  <si>
    <t>Te Rito - Te Kura Taiao</t>
  </si>
  <si>
    <t>Brockville School</t>
  </si>
  <si>
    <t>Green Island School</t>
  </si>
  <si>
    <t>Hampden School</t>
  </si>
  <si>
    <t>Kaitangata School</t>
  </si>
  <si>
    <t>Kakanui School</t>
  </si>
  <si>
    <t>Stirling School</t>
  </si>
  <si>
    <t>Otama School</t>
  </si>
  <si>
    <t>St Joseph's School (Invercargill)</t>
  </si>
  <si>
    <t>St Patrick's School (Nightcaps)</t>
  </si>
  <si>
    <t>St Teresa's School (Bluff)</t>
  </si>
  <si>
    <t>Te Tipua School</t>
  </si>
  <si>
    <t>Parkside Christian S D A School</t>
  </si>
  <si>
    <t>Rotorua S D A School</t>
  </si>
  <si>
    <t>South Auckland S D A School</t>
  </si>
  <si>
    <t>Wellington S D A School</t>
  </si>
  <si>
    <t>Waitakere S D A School</t>
  </si>
  <si>
    <t>TKKM o Te Atihaunui-A-Paparangi</t>
  </si>
  <si>
    <t>TKKM o Piripono Te Kura Whakahou ki Ōtara</t>
  </si>
  <si>
    <t>TKKM o Manawatu</t>
  </si>
  <si>
    <t>TKKM o Tokomaru</t>
  </si>
  <si>
    <t>TKKM o Tamarongo</t>
  </si>
  <si>
    <t>TKKM o Manurewa</t>
  </si>
  <si>
    <t>Randwick Park School</t>
  </si>
  <si>
    <t>Dargaville Intermediate</t>
  </si>
  <si>
    <t>Kaikohe Intermediate</t>
  </si>
  <si>
    <t>Kaitaia Intermediate</t>
  </si>
  <si>
    <t>Te Kamo Intermediate School</t>
  </si>
  <si>
    <t>Whangarei Intermediate</t>
  </si>
  <si>
    <t>Avondale Intermediate</t>
  </si>
  <si>
    <t>Sir Douglas Bader Intermediate School</t>
  </si>
  <si>
    <t>Sir Edmund Hillary Collegiate Middle School</t>
  </si>
  <si>
    <t>Ferguson Intermediate (Otara)</t>
  </si>
  <si>
    <t>Greenmeadows Intermediate</t>
  </si>
  <si>
    <t>Henderson Intermediate</t>
  </si>
  <si>
    <t>Kedgley Intermediate</t>
  </si>
  <si>
    <t>Kelston Intermediate</t>
  </si>
  <si>
    <t>Royal Oak Intermediate School</t>
  </si>
  <si>
    <t>Manurewa Intermediate</t>
  </si>
  <si>
    <t>Otahuhu Intermediate</t>
  </si>
  <si>
    <t>Pakuranga Intermediate</t>
  </si>
  <si>
    <t>Papakura Intermediate</t>
  </si>
  <si>
    <t>Papatoetoe Intermediate</t>
  </si>
  <si>
    <t>Rosehill Intermediate</t>
  </si>
  <si>
    <t>Wesley Intermediate</t>
  </si>
  <si>
    <t>Waimahia Intermediate School</t>
  </si>
  <si>
    <t>Wainuiomata Intermediate</t>
  </si>
  <si>
    <t>Fairfield Intermediate</t>
  </si>
  <si>
    <t>Kaitao Intermediate</t>
  </si>
  <si>
    <t>Maeroa Intermediate</t>
  </si>
  <si>
    <t>Peachgrove Intermediate</t>
  </si>
  <si>
    <t>Rotorua Intermediate</t>
  </si>
  <si>
    <t>Te Awamutu Intermediate</t>
  </si>
  <si>
    <t>Te Puke Intermediate</t>
  </si>
  <si>
    <t>Tokoroa Intermediate</t>
  </si>
  <si>
    <t>Whakatane Intermediate</t>
  </si>
  <si>
    <t>Devon Intermediate</t>
  </si>
  <si>
    <t>Manukorihi Intermediate</t>
  </si>
  <si>
    <t>Waitara High School</t>
  </si>
  <si>
    <t>Feilding Intermediate</t>
  </si>
  <si>
    <t>Monrad - Te Kura Waenga o Tirohanga</t>
  </si>
  <si>
    <t>Ross Intermediate</t>
  </si>
  <si>
    <t>Te Kura Waenga O Rutherford | Rutherford Intermediate School</t>
  </si>
  <si>
    <t>Whanganui Intermediate</t>
  </si>
  <si>
    <t>Gisborne Intermediate</t>
  </si>
  <si>
    <t>Hastings Intermediate</t>
  </si>
  <si>
    <t>Heretaunga Intermediate</t>
  </si>
  <si>
    <t>Ilminster Intermediate</t>
  </si>
  <si>
    <t>Napier Intermediate</t>
  </si>
  <si>
    <t>Tamatea Intermediate</t>
  </si>
  <si>
    <t>Brandon Intermediate</t>
  </si>
  <si>
    <t>Masterton Intermediate</t>
  </si>
  <si>
    <t>Naenae Intermediate</t>
  </si>
  <si>
    <t>Avalon Intermediate</t>
  </si>
  <si>
    <t>Titahi Bay Intermediate</t>
  </si>
  <si>
    <t>Chisnallwood Intermediate</t>
  </si>
  <si>
    <t>Te Oraka</t>
  </si>
  <si>
    <t>Oamaru Intermediate</t>
  </si>
  <si>
    <t>St Andrews Middle School</t>
  </si>
  <si>
    <t>Whangaroa College</t>
  </si>
  <si>
    <t>Okaihau College</t>
  </si>
  <si>
    <t>Tikipunga High School</t>
  </si>
  <si>
    <t>Bream Bay College</t>
  </si>
  <si>
    <t>Otamatea High School</t>
  </si>
  <si>
    <t>Ruawai College</t>
  </si>
  <si>
    <t>St Paul's College (Ponsonby)</t>
  </si>
  <si>
    <t>De La Salle College</t>
  </si>
  <si>
    <t>Wesley College</t>
  </si>
  <si>
    <t>Tuakau College</t>
  </si>
  <si>
    <t>Waihi College</t>
  </si>
  <si>
    <t>Flaxmere College</t>
  </si>
  <si>
    <t>Piopio College</t>
  </si>
  <si>
    <t>Reporoa College</t>
  </si>
  <si>
    <t>Longburn Adventist College</t>
  </si>
  <si>
    <t>Queen Elizabeth College</t>
  </si>
  <si>
    <t>Wairoa College</t>
  </si>
  <si>
    <t>William Colenso College</t>
  </si>
  <si>
    <t>St Joseph's Maori Girls' College</t>
  </si>
  <si>
    <t>Otaki College</t>
  </si>
  <si>
    <t>Bishop Viard College</t>
  </si>
  <si>
    <t>Queen Charlotte College</t>
  </si>
  <si>
    <t>Te Aratai College</t>
  </si>
  <si>
    <t>Hornby High School</t>
  </si>
  <si>
    <t>Hillmorton High School</t>
  </si>
  <si>
    <t>Opihi College</t>
  </si>
  <si>
    <t>East Otago High School</t>
  </si>
  <si>
    <t>Kaikorai Valley College</t>
  </si>
  <si>
    <t>Tokomairiro High School</t>
  </si>
  <si>
    <t>Menzies College</t>
  </si>
  <si>
    <t>Aparima College</t>
  </si>
  <si>
    <t>Putāruru College</t>
  </si>
  <si>
    <t>Aurora College</t>
  </si>
  <si>
    <t>Tarawera High School</t>
  </si>
  <si>
    <t>Te Kōpuku High</t>
  </si>
  <si>
    <t>South Auckland Middle School</t>
  </si>
  <si>
    <t>Middle School West Auckland</t>
  </si>
  <si>
    <t>Te Paepae o Aotea</t>
  </si>
  <si>
    <t>Mangakōtukutuku College</t>
  </si>
  <si>
    <t>Māruawai College</t>
  </si>
  <si>
    <t>Te Aratika High School</t>
  </si>
  <si>
    <t>Te Wharekura o Mauao</t>
  </si>
  <si>
    <t>Kaitaia College</t>
  </si>
  <si>
    <t>Bay of Islands College</t>
  </si>
  <si>
    <t>Northland College</t>
  </si>
  <si>
    <t>Te Kamo High School</t>
  </si>
  <si>
    <t>Rodney College</t>
  </si>
  <si>
    <t>Massey High School</t>
  </si>
  <si>
    <t>Waitakere College</t>
  </si>
  <si>
    <t>Auckland Girls' Grammar School</t>
  </si>
  <si>
    <t>Tamaki College</t>
  </si>
  <si>
    <t>Tangaroa College</t>
  </si>
  <si>
    <t>Edgewater College</t>
  </si>
  <si>
    <t>Kelston Boys' High School</t>
  </si>
  <si>
    <t>Kelston Girls' College</t>
  </si>
  <si>
    <t>One Tree Hill College</t>
  </si>
  <si>
    <t>Onehunga High School</t>
  </si>
  <si>
    <t>Otahuhu College</t>
  </si>
  <si>
    <t>McAuley High School</t>
  </si>
  <si>
    <t>Mangere College</t>
  </si>
  <si>
    <t>Auckland Seventh-Day Adventist H S</t>
  </si>
  <si>
    <t>Papatoetoe High School</t>
  </si>
  <si>
    <t>Aorere College</t>
  </si>
  <si>
    <t>Sir Edmund Hillary Collegiate Senior School</t>
  </si>
  <si>
    <t>James Cook High School</t>
  </si>
  <si>
    <t>Papakura High School</t>
  </si>
  <si>
    <t>Thames High School</t>
  </si>
  <si>
    <t>Paeroa College</t>
  </si>
  <si>
    <t>Te Aroha College</t>
  </si>
  <si>
    <t>Huntly College</t>
  </si>
  <si>
    <t>Te Puke High School</t>
  </si>
  <si>
    <t>Ngaruawahia High School</t>
  </si>
  <si>
    <t>Fairfield College</t>
  </si>
  <si>
    <t>Fraser High School</t>
  </si>
  <si>
    <t>Trident High School</t>
  </si>
  <si>
    <t>Whakatane High School</t>
  </si>
  <si>
    <t>Rangitaiki College – Te Kura Tuarua o Rangitaiki</t>
  </si>
  <si>
    <t>Opotiki College</t>
  </si>
  <si>
    <t>Western Heights High School</t>
  </si>
  <si>
    <t>Rotorua Girls' High School</t>
  </si>
  <si>
    <t>Ōtorohanga College</t>
  </si>
  <si>
    <t>Te Kuiti High School</t>
  </si>
  <si>
    <t>Tauhara College</t>
  </si>
  <si>
    <t>Taumarunui High School</t>
  </si>
  <si>
    <t>Spotswood College</t>
  </si>
  <si>
    <t>Stratford High School</t>
  </si>
  <si>
    <t>Opunake High School</t>
  </si>
  <si>
    <t>Whanganui City College</t>
  </si>
  <si>
    <t>Whanganui High School</t>
  </si>
  <si>
    <t>Rangitīkei College</t>
  </si>
  <si>
    <t>Awatapu College</t>
  </si>
  <si>
    <t>Hato Paora College</t>
  </si>
  <si>
    <t>Freyberg High School</t>
  </si>
  <si>
    <t>Lytton High School</t>
  </si>
  <si>
    <t>Gisborne Boys' High School</t>
  </si>
  <si>
    <t>Gisborne Girls' High School</t>
  </si>
  <si>
    <t>Tamatea High School</t>
  </si>
  <si>
    <t>Hastings Boys' High School</t>
  </si>
  <si>
    <t>Karamū High School</t>
  </si>
  <si>
    <t>Central Hawkes Bay College</t>
  </si>
  <si>
    <t>Dannevirke High School</t>
  </si>
  <si>
    <t>Tararua College</t>
  </si>
  <si>
    <t>Waiopehu College</t>
  </si>
  <si>
    <t>Mākoura College</t>
  </si>
  <si>
    <t>Mana College</t>
  </si>
  <si>
    <t>Taita College</t>
  </si>
  <si>
    <t>Naenae College</t>
  </si>
  <si>
    <t>Greymouth High School</t>
  </si>
  <si>
    <t>Mairehau High School</t>
  </si>
  <si>
    <t>Mountainview High School</t>
  </si>
  <si>
    <t>Waitaki Boys' High School</t>
  </si>
  <si>
    <t>Waitaki Girls' High School</t>
  </si>
  <si>
    <t>Hukarere Girls' College</t>
  </si>
  <si>
    <t>Wainuiomata High School</t>
  </si>
  <si>
    <t>Ngā Taiātea Wharekura</t>
  </si>
  <si>
    <t>Tai Wananga</t>
  </si>
  <si>
    <t>Manukura</t>
  </si>
  <si>
    <t>Vanguard Military School</t>
  </si>
  <si>
    <t>Te Aratika Academy</t>
  </si>
  <si>
    <t>Pacific Advance Secondary School</t>
  </si>
  <si>
    <t>Tūranga Tangata Rite</t>
  </si>
  <si>
    <t>Te Wharekura o Manurewa</t>
  </si>
  <si>
    <t>TIPENE</t>
  </si>
  <si>
    <t xml:space="preserve">Internal </t>
  </si>
  <si>
    <t>Kimi Ora School</t>
  </si>
  <si>
    <t>Yellow Seat</t>
  </si>
  <si>
    <t>Kingslea School</t>
  </si>
  <si>
    <t>Blomfield Special School and Resource Ctre</t>
  </si>
  <si>
    <t>Iwi and Hapū + Panel (Mixed)</t>
  </si>
  <si>
    <t>Arohanui Special School</t>
  </si>
  <si>
    <t>Lunch with Crunch</t>
  </si>
  <si>
    <t>Mt Richmond School</t>
  </si>
  <si>
    <t>Pita Pit Otahuhu</t>
  </si>
  <si>
    <t>Parkside School</t>
  </si>
  <si>
    <t>Rosehill School</t>
  </si>
  <si>
    <t>Sir Keith Park School</t>
  </si>
  <si>
    <t>FED</t>
  </si>
  <si>
    <t>Goldfields School (Paeroa)</t>
  </si>
  <si>
    <t>Hamilton North School</t>
  </si>
  <si>
    <t>Tauranga Special School</t>
  </si>
  <si>
    <t>Bay Catering</t>
  </si>
  <si>
    <t>Rotorua Specialist School - Te Kura Pūkenga o Rotorua</t>
  </si>
  <si>
    <t>Patricia Avenue School</t>
  </si>
  <si>
    <t>Pita Pit University of Waikato</t>
  </si>
  <si>
    <t>Arahunga School</t>
  </si>
  <si>
    <t>Te Kahu Amohia - Fairhaven School</t>
  </si>
  <si>
    <t>Kōwhai School</t>
  </si>
  <si>
    <t>The Morning Kitchen</t>
  </si>
  <si>
    <t>Mahinawa Specialist School and Resource Centre</t>
  </si>
  <si>
    <t>Waitoa Catering Limited</t>
  </si>
  <si>
    <t>Maitai School</t>
  </si>
  <si>
    <t>Ferndale Te Ahu</t>
  </si>
  <si>
    <t>Little Lunches Limited</t>
  </si>
  <si>
    <t>Internal &amp; Panel (Mixed)</t>
  </si>
  <si>
    <t>Te Whirika Sara Cohen Specialist School</t>
  </si>
  <si>
    <t>Ruru Special School</t>
  </si>
  <si>
    <t>Nan’s Kai</t>
  </si>
  <si>
    <t>Tangaroa College Teen Parent Unit</t>
  </si>
  <si>
    <t>Henderson - Teen Parent Unit - He Wero o nga Wahine</t>
  </si>
  <si>
    <t>Murihiku Young Parents' Learning Centre</t>
  </si>
  <si>
    <t>Pa Harakeke Teen Parent Unit</t>
  </si>
  <si>
    <t>Nelson Teen Parent Unit</t>
  </si>
  <si>
    <t>Levin Teen Parent Unit</t>
  </si>
  <si>
    <t>Te Tipu Whenua o Pa Harakeke</t>
  </si>
  <si>
    <t>Trust House Limited</t>
  </si>
  <si>
    <t>Whakatane Teen Parent Unit</t>
  </si>
  <si>
    <t>Northland College Teen Parent Unit</t>
  </si>
  <si>
    <t>Hawke's Bay School for Teenage Parents</t>
  </si>
  <si>
    <t>Karanga Mai Young Parents College</t>
  </si>
  <si>
    <t>Te Whare Whai Hua Teenage Parent Centre</t>
  </si>
  <si>
    <t>Puawānanga Wairarapa Young Parents</t>
  </si>
  <si>
    <t>Te Whakatipuranga (Otumoetai TPU)</t>
  </si>
  <si>
    <t>He Huarahi Tamariki</t>
  </si>
  <si>
    <t>Te Āhuru Mōwai</t>
  </si>
  <si>
    <t>Stratford High School Teen Parent Unit</t>
  </si>
  <si>
    <t>Titiro Whakamua</t>
  </si>
  <si>
    <t>Whakatipuria Teen Parent Unit</t>
  </si>
  <si>
    <t>He Mataariki School for Teen Parents</t>
  </si>
  <si>
    <t>He Puaawai Teen Parent Unit</t>
  </si>
  <si>
    <t>Eden Campus</t>
  </si>
  <si>
    <t>Kimihia Parents' College</t>
  </si>
  <si>
    <t>Taonga Education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</si>
</sst>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1" formatCode="_-* #,##0_-;\-* #,##0_-;_-* &quot;-&quot;_-;_-@_-"/>
    <numFmt numFmtId="44" formatCode="_-&quot;$&quot;* #,##0.00_-;\-&quot;$&quot;* #,##0.00_-;_-&quot;$&quot;* &quot;-&quot;??_-;_-@_-"/>
    <numFmt numFmtId="43" formatCode="_-* #,##0.00_-;\-* #,##0.00_-;_-* &quot;-&quot;??_-;_-@_-"/>
    <numFmt numFmtId="164" formatCode="_-&quot;$&quot;* #,##0.00_-;\-&quot;$&quot;* #,##0.00_-;_-&quot;$&quot;* &quot;-&quot;??_-;_-@"/>
    <numFmt numFmtId="165" formatCode="_-* #,##0_-;\-* #,##0_-;_-* &quot;-&quot;??_-;_-@_-"/>
    <numFmt numFmtId="166" formatCode="#,##0.00_ ;[Red]\-#,##0.00\ "/>
    <numFmt numFmtId="167" formatCode="[$-F800]dddd\,\ mmmm\ dd\,\ yyyy"/>
    <numFmt numFmtId="168" formatCode="&quot;$&quot;#,##0.00"/>
  </numFmts>
  <fonts count="73">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548135"/>
      <name val="Calibri"/>
      <family val="2"/>
    </font>
    <font>
      <b/>
      <sz val="14"/>
      <color theme="0"/>
      <name val="Calibri"/>
      <family val="2"/>
    </font>
    <font>
      <sz val="12"/>
      <color theme="1"/>
      <name val="Calibri"/>
      <family val="2"/>
    </font>
    <font>
      <sz val="11"/>
      <name val="Calibri"/>
      <family val="2"/>
    </font>
    <font>
      <i/>
      <sz val="11"/>
      <color theme="1"/>
      <name val="Calibri"/>
      <family val="2"/>
    </font>
    <font>
      <b/>
      <sz val="12"/>
      <color theme="1"/>
      <name val="Calibri"/>
      <family val="2"/>
    </font>
    <font>
      <b/>
      <i/>
      <sz val="12"/>
      <color theme="1"/>
      <name val="Calibri"/>
      <family val="2"/>
    </font>
    <font>
      <i/>
      <sz val="12"/>
      <color theme="1"/>
      <name val="Calibri"/>
      <family val="2"/>
    </font>
    <font>
      <b/>
      <u/>
      <sz val="11"/>
      <color theme="1"/>
      <name val="Calibri"/>
      <family val="2"/>
    </font>
    <font>
      <sz val="11"/>
      <color theme="1"/>
      <name val="Calibri"/>
      <family val="2"/>
      <scheme val="minor"/>
    </font>
    <font>
      <sz val="11"/>
      <color indexed="8"/>
      <name val="Calibri"/>
      <family val="2"/>
      <scheme val="minor"/>
    </font>
    <font>
      <i/>
      <sz val="11"/>
      <color theme="1"/>
      <name val="Calibri"/>
      <family val="2"/>
      <scheme val="minor"/>
    </font>
    <font>
      <sz val="14"/>
      <color theme="1"/>
      <name val="Calibri"/>
      <family val="2"/>
      <scheme val="minor"/>
    </font>
    <font>
      <b/>
      <sz val="14"/>
      <color theme="1"/>
      <name val="Calibri"/>
      <family val="2"/>
      <scheme val="minor"/>
    </font>
    <font>
      <sz val="11"/>
      <color theme="1"/>
      <name val="Calibri"/>
      <family val="2"/>
      <scheme val="minor"/>
    </font>
    <font>
      <b/>
      <sz val="11"/>
      <color theme="1"/>
      <name val="Calibri"/>
      <family val="2"/>
      <scheme val="minor"/>
    </font>
    <font>
      <b/>
      <sz val="18"/>
      <color rgb="FF00B050"/>
      <name val="Calibri"/>
      <family val="2"/>
      <scheme val="minor"/>
    </font>
    <font>
      <sz val="18"/>
      <color theme="1"/>
      <name val="Calibri"/>
      <family val="2"/>
      <scheme val="minor"/>
    </font>
    <font>
      <b/>
      <sz val="14"/>
      <color rgb="FF00B050"/>
      <name val="Calibri"/>
      <family val="2"/>
      <scheme val="minor"/>
    </font>
    <font>
      <b/>
      <sz val="28"/>
      <color theme="0"/>
      <name val="Calibri"/>
      <family val="2"/>
      <scheme val="minor"/>
    </font>
    <font>
      <sz val="28"/>
      <color theme="1"/>
      <name val="Calibri"/>
      <family val="2"/>
      <scheme val="minor"/>
    </font>
    <font>
      <b/>
      <sz val="20"/>
      <color theme="0"/>
      <name val="Calibri"/>
      <family val="2"/>
      <scheme val="minor"/>
    </font>
    <font>
      <b/>
      <sz val="18"/>
      <color rgb="FF641C2E"/>
      <name val="Calibri"/>
      <family val="2"/>
      <scheme val="minor"/>
    </font>
    <font>
      <i/>
      <sz val="11"/>
      <color rgb="FFE84913"/>
      <name val="Calibri"/>
      <family val="2"/>
      <scheme val="minor"/>
    </font>
    <font>
      <b/>
      <sz val="20"/>
      <color rgb="FF641C2E"/>
      <name val="Calibri"/>
      <family val="2"/>
    </font>
    <font>
      <b/>
      <sz val="20"/>
      <color rgb="FFE84913"/>
      <name val="Calibri"/>
      <family val="2"/>
    </font>
    <font>
      <b/>
      <i/>
      <sz val="12"/>
      <color rgb="FFE84913"/>
      <name val="Calibri"/>
      <family val="2"/>
    </font>
    <font>
      <sz val="11"/>
      <color rgb="FFE84913"/>
      <name val="Calibri"/>
      <family val="2"/>
    </font>
    <font>
      <b/>
      <sz val="14"/>
      <color rgb="FF641C2E"/>
      <name val="Calibri"/>
      <family val="2"/>
      <scheme val="minor"/>
    </font>
    <font>
      <b/>
      <sz val="11"/>
      <color rgb="FFE84913"/>
      <name val="Calibri"/>
      <family val="2"/>
      <scheme val="minor"/>
    </font>
    <font>
      <b/>
      <sz val="24"/>
      <color rgb="FFE84913"/>
      <name val="Calibri"/>
      <family val="2"/>
      <scheme val="minor"/>
    </font>
    <font>
      <i/>
      <u/>
      <sz val="11"/>
      <color rgb="FF0070C0"/>
      <name val="Calibri"/>
      <family val="2"/>
      <scheme val="minor"/>
    </font>
    <font>
      <b/>
      <sz val="20"/>
      <color rgb="FF641C2E"/>
      <name val="Calibri"/>
      <family val="2"/>
      <scheme val="minor"/>
    </font>
    <font>
      <i/>
      <sz val="12"/>
      <color theme="1"/>
      <name val="Calibri"/>
      <family val="2"/>
      <scheme val="minor"/>
    </font>
    <font>
      <b/>
      <i/>
      <sz val="12"/>
      <color rgb="FFE84913"/>
      <name val="Calibri"/>
      <family val="2"/>
      <scheme val="minor"/>
    </font>
    <font>
      <b/>
      <u/>
      <sz val="11"/>
      <color theme="1"/>
      <name val="Calibri"/>
      <family val="2"/>
      <scheme val="minor"/>
    </font>
    <font>
      <b/>
      <sz val="11"/>
      <color rgb="FFFF0000"/>
      <name val="Calibri"/>
      <family val="2"/>
      <scheme val="minor"/>
    </font>
    <font>
      <b/>
      <i/>
      <sz val="8"/>
      <color rgb="FFFF0000"/>
      <name val="Calibri"/>
      <family val="2"/>
      <scheme val="minor"/>
    </font>
    <font>
      <i/>
      <sz val="10"/>
      <color theme="1"/>
      <name val="Calibri"/>
      <family val="2"/>
      <scheme val="minor"/>
    </font>
    <font>
      <sz val="8"/>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8"/>
      <color rgb="FFFF0000"/>
      <name val="Calibri"/>
      <family val="2"/>
      <scheme val="minor"/>
    </font>
    <font>
      <b/>
      <sz val="14"/>
      <color theme="0"/>
      <name val="Calibri"/>
      <family val="2"/>
      <scheme val="minor"/>
    </font>
    <font>
      <sz val="12"/>
      <name val="Calibri"/>
      <family val="2"/>
      <scheme val="minor"/>
    </font>
    <font>
      <sz val="12"/>
      <color rgb="FF000000"/>
      <name val="Calibri"/>
      <family val="2"/>
      <scheme val="minor"/>
    </font>
    <font>
      <b/>
      <sz val="14"/>
      <color rgb="FF000000"/>
      <name val="Calibri"/>
      <family val="2"/>
      <scheme val="minor"/>
    </font>
    <font>
      <sz val="12"/>
      <color rgb="FF000000"/>
      <name val="Calibri"/>
      <family val="2"/>
    </font>
    <font>
      <b/>
      <sz val="12"/>
      <name val="Calibri"/>
      <family val="2"/>
      <scheme val="minor"/>
    </font>
    <font>
      <sz val="12"/>
      <name val="Calibri"/>
      <family val="2"/>
    </font>
    <font>
      <sz val="8"/>
      <color theme="1"/>
      <name val="Calibri"/>
      <family val="2"/>
      <scheme val="minor"/>
    </font>
    <font>
      <b/>
      <sz val="12"/>
      <name val="Calibri"/>
      <family val="2"/>
    </font>
    <font>
      <i/>
      <sz val="12"/>
      <color rgb="FFFF0000"/>
      <name val="Calibri"/>
      <family val="2"/>
    </font>
    <font>
      <b/>
      <i/>
      <sz val="10"/>
      <color theme="1"/>
      <name val="Calibri"/>
      <family val="2"/>
      <scheme val="minor"/>
    </font>
    <font>
      <b/>
      <u/>
      <sz val="20"/>
      <color rgb="FFE84913"/>
      <name val="Calibri"/>
      <family val="2"/>
    </font>
    <font>
      <b/>
      <i/>
      <sz val="12"/>
      <color theme="1"/>
      <name val="Calibri"/>
      <family val="2"/>
      <scheme val="minor"/>
    </font>
    <font>
      <b/>
      <i/>
      <u/>
      <sz val="12"/>
      <color theme="1"/>
      <name val="Calibri"/>
      <family val="2"/>
      <scheme val="minor"/>
    </font>
    <font>
      <i/>
      <sz val="12"/>
      <color rgb="FFFF0000"/>
      <name val="Calibri"/>
      <family val="2"/>
      <scheme val="minor"/>
    </font>
    <font>
      <i/>
      <u/>
      <sz val="12"/>
      <color rgb="FFFF0000"/>
      <name val="Calibri"/>
      <family val="2"/>
      <scheme val="minor"/>
    </font>
    <font>
      <sz val="11"/>
      <color theme="1"/>
      <name val="Calibri"/>
      <family val="2"/>
      <scheme val="minor"/>
    </font>
    <font>
      <sz val="12"/>
      <color theme="1"/>
      <name val="Aptos"/>
      <family val="2"/>
    </font>
    <font>
      <sz val="11"/>
      <color rgb="FF000000"/>
      <name val="Calibri"/>
    </font>
    <font>
      <b/>
      <sz val="11"/>
      <color rgb="FFE84913"/>
      <name val="Calibri"/>
    </font>
    <font>
      <sz val="11"/>
      <color theme="1"/>
      <name val="Calibri"/>
    </font>
  </fonts>
  <fills count="9">
    <fill>
      <patternFill patternType="none"/>
    </fill>
    <fill>
      <patternFill patternType="gray125"/>
    </fill>
    <fill>
      <patternFill patternType="solid">
        <fgColor theme="0"/>
        <bgColor indexed="64"/>
      </patternFill>
    </fill>
    <fill>
      <patternFill patternType="solid">
        <fgColor rgb="FF641C2E"/>
        <bgColor indexed="64"/>
      </patternFill>
    </fill>
    <fill>
      <patternFill patternType="solid">
        <fgColor rgb="FFE84913"/>
        <bgColor indexed="64"/>
      </patternFill>
    </fill>
    <fill>
      <patternFill patternType="solid">
        <fgColor rgb="FFE84913"/>
        <bgColor rgb="FF00B050"/>
      </patternFill>
    </fill>
    <fill>
      <patternFill patternType="solid">
        <fgColor rgb="FFF5E1DD"/>
        <bgColor rgb="FFE2EFD9"/>
      </patternFill>
    </fill>
    <fill>
      <patternFill patternType="solid">
        <fgColor rgb="FFF5E1DD"/>
        <bgColor indexed="64"/>
      </patternFill>
    </fill>
    <fill>
      <patternFill patternType="solid">
        <fgColor theme="9" tint="0.79998168889431442"/>
        <bgColor indexed="64"/>
      </patternFill>
    </fill>
  </fills>
  <borders count="42">
    <border>
      <left/>
      <right/>
      <top/>
      <bottom/>
      <diagonal/>
    </border>
    <border>
      <left style="thin">
        <color rgb="FF757070"/>
      </left>
      <right style="thin">
        <color rgb="FF757070"/>
      </right>
      <top style="thin">
        <color rgb="FF757070"/>
      </top>
      <bottom style="thin">
        <color rgb="FF75707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0"/>
      </left>
      <right/>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top/>
      <bottom/>
      <diagonal/>
    </border>
    <border>
      <left/>
      <right/>
      <top/>
      <bottom style="thin">
        <color theme="0"/>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hair">
        <color auto="1"/>
      </left>
      <right/>
      <top/>
      <bottom style="thin">
        <color auto="1"/>
      </bottom>
      <diagonal/>
    </border>
    <border>
      <left/>
      <right style="hair">
        <color auto="1"/>
      </right>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theme="0"/>
      </right>
      <top style="thin">
        <color theme="0"/>
      </top>
      <bottom/>
      <diagonal/>
    </border>
    <border>
      <left/>
      <right style="thin">
        <color theme="0"/>
      </right>
      <top/>
      <bottom style="thin">
        <color theme="0"/>
      </bottom>
      <diagonal/>
    </border>
  </borders>
  <cellStyleXfs count="29">
    <xf numFmtId="0" fontId="0" fillId="0" borderId="0"/>
    <xf numFmtId="43" fontId="17" fillId="0" borderId="0" applyFont="0" applyFill="0" applyBorder="0" applyAlignment="0" applyProtection="0"/>
    <xf numFmtId="0" fontId="18" fillId="0" borderId="21"/>
    <xf numFmtId="0" fontId="7" fillId="0" borderId="21"/>
    <xf numFmtId="43" fontId="7" fillId="0" borderId="21" applyFont="0" applyFill="0" applyBorder="0" applyAlignment="0" applyProtection="0"/>
    <xf numFmtId="44" fontId="7" fillId="0" borderId="21" applyFont="0" applyFill="0" applyBorder="0" applyAlignment="0" applyProtection="0"/>
    <xf numFmtId="9" fontId="7" fillId="0" borderId="21" applyFont="0" applyFill="0" applyBorder="0" applyAlignment="0" applyProtection="0"/>
    <xf numFmtId="0" fontId="6" fillId="0" borderId="21"/>
    <xf numFmtId="43" fontId="6" fillId="0" borderId="21" applyFont="0" applyFill="0" applyBorder="0" applyAlignment="0" applyProtection="0"/>
    <xf numFmtId="44" fontId="6" fillId="0" borderId="21" applyFont="0" applyFill="0" applyBorder="0" applyAlignment="0" applyProtection="0"/>
    <xf numFmtId="9" fontId="6" fillId="0" borderId="21" applyFont="0" applyFill="0" applyBorder="0" applyAlignment="0" applyProtection="0"/>
    <xf numFmtId="0" fontId="22" fillId="0" borderId="21"/>
    <xf numFmtId="43" fontId="5" fillId="0" borderId="21" applyFont="0" applyFill="0" applyBorder="0" applyAlignment="0" applyProtection="0"/>
    <xf numFmtId="9" fontId="5" fillId="0" borderId="21" applyFont="0" applyFill="0" applyBorder="0" applyAlignment="0" applyProtection="0"/>
    <xf numFmtId="0" fontId="4" fillId="0" borderId="21"/>
    <xf numFmtId="43" fontId="4" fillId="0" borderId="21" applyFont="0" applyFill="0" applyBorder="0" applyAlignment="0" applyProtection="0"/>
    <xf numFmtId="0" fontId="4" fillId="0" borderId="21"/>
    <xf numFmtId="9" fontId="4" fillId="0" borderId="21" applyFont="0" applyFill="0" applyBorder="0" applyAlignment="0" applyProtection="0"/>
    <xf numFmtId="0" fontId="3" fillId="0" borderId="21"/>
    <xf numFmtId="0" fontId="48" fillId="0" borderId="21"/>
    <xf numFmtId="0" fontId="3" fillId="0" borderId="21"/>
    <xf numFmtId="44" fontId="3" fillId="0" borderId="21" applyFont="0" applyFill="0" applyBorder="0" applyAlignment="0" applyProtection="0"/>
    <xf numFmtId="0" fontId="3" fillId="0" borderId="21"/>
    <xf numFmtId="0" fontId="3" fillId="0" borderId="21"/>
    <xf numFmtId="43" fontId="3" fillId="0" borderId="21" applyFont="0" applyFill="0" applyBorder="0" applyAlignment="0" applyProtection="0"/>
    <xf numFmtId="44" fontId="3" fillId="0" borderId="21" applyFont="0" applyFill="0" applyBorder="0" applyAlignment="0" applyProtection="0"/>
    <xf numFmtId="44" fontId="48" fillId="0" borderId="0" applyFont="0" applyFill="0" applyBorder="0" applyAlignment="0" applyProtection="0"/>
    <xf numFmtId="0" fontId="68" fillId="0" borderId="21"/>
    <xf numFmtId="43" fontId="2" fillId="0" borderId="21" applyFont="0" applyFill="0" applyBorder="0" applyAlignment="0" applyProtection="0"/>
  </cellStyleXfs>
  <cellXfs count="332">
    <xf numFmtId="0" fontId="0" fillId="0" borderId="0" xfId="0"/>
    <xf numFmtId="0" fontId="8" fillId="0" borderId="0" xfId="0" applyFont="1"/>
    <xf numFmtId="0" fontId="10" fillId="0" borderId="0" xfId="0" applyFont="1"/>
    <xf numFmtId="0" fontId="12" fillId="0" borderId="0" xfId="0" applyFont="1"/>
    <xf numFmtId="0" fontId="15" fillId="0" borderId="0" xfId="0" applyFont="1"/>
    <xf numFmtId="0" fontId="16" fillId="0" borderId="0" xfId="0" applyFont="1"/>
    <xf numFmtId="0" fontId="19" fillId="0" borderId="0" xfId="0" applyFont="1"/>
    <xf numFmtId="0" fontId="25" fillId="0" borderId="21" xfId="11" applyFont="1"/>
    <xf numFmtId="0" fontId="26" fillId="0" borderId="21" xfId="11" applyFont="1" applyAlignment="1">
      <alignment horizontal="left"/>
    </xf>
    <xf numFmtId="0" fontId="22" fillId="0" borderId="21" xfId="11"/>
    <xf numFmtId="0" fontId="20" fillId="0" borderId="21" xfId="11" applyFont="1"/>
    <xf numFmtId="43" fontId="20" fillId="0" borderId="21" xfId="12" applyFont="1"/>
    <xf numFmtId="0" fontId="28" fillId="0" borderId="21" xfId="11" applyFont="1"/>
    <xf numFmtId="43" fontId="20" fillId="2" borderId="24" xfId="12" applyFont="1" applyFill="1" applyBorder="1"/>
    <xf numFmtId="165" fontId="0" fillId="2" borderId="24" xfId="12" applyNumberFormat="1" applyFont="1" applyFill="1" applyBorder="1"/>
    <xf numFmtId="0" fontId="21" fillId="0" borderId="21" xfId="11" applyFont="1"/>
    <xf numFmtId="43" fontId="21" fillId="0" borderId="21" xfId="12" applyFont="1" applyBorder="1"/>
    <xf numFmtId="43" fontId="0" fillId="2" borderId="24" xfId="12" applyFont="1" applyFill="1" applyBorder="1"/>
    <xf numFmtId="0" fontId="0" fillId="0" borderId="31" xfId="0" applyBorder="1"/>
    <xf numFmtId="8" fontId="10" fillId="2" borderId="1" xfId="0" applyNumberFormat="1" applyFont="1" applyFill="1" applyBorder="1"/>
    <xf numFmtId="0" fontId="11" fillId="0" borderId="0" xfId="0" applyFont="1"/>
    <xf numFmtId="1" fontId="0" fillId="0" borderId="0" xfId="0" applyNumberFormat="1"/>
    <xf numFmtId="4" fontId="0" fillId="0" borderId="0" xfId="0" applyNumberFormat="1"/>
    <xf numFmtId="14" fontId="0" fillId="0" borderId="0" xfId="0" applyNumberFormat="1"/>
    <xf numFmtId="3" fontId="0" fillId="0" borderId="0" xfId="0" applyNumberFormat="1"/>
    <xf numFmtId="9" fontId="12" fillId="6" borderId="2" xfId="0" applyNumberFormat="1" applyFont="1" applyFill="1" applyBorder="1"/>
    <xf numFmtId="0" fontId="10" fillId="6" borderId="3" xfId="0" applyFont="1" applyFill="1" applyBorder="1"/>
    <xf numFmtId="8" fontId="13" fillId="6" borderId="21" xfId="0" applyNumberFormat="1" applyFont="1" applyFill="1" applyBorder="1"/>
    <xf numFmtId="164" fontId="13" fillId="6" borderId="21" xfId="0" applyNumberFormat="1" applyFont="1" applyFill="1" applyBorder="1"/>
    <xf numFmtId="0" fontId="10" fillId="6" borderId="21" xfId="0" applyFont="1" applyFill="1" applyBorder="1"/>
    <xf numFmtId="9" fontId="12" fillId="6" borderId="3" xfId="0" applyNumberFormat="1" applyFont="1" applyFill="1" applyBorder="1"/>
    <xf numFmtId="8" fontId="13" fillId="6" borderId="3" xfId="0" applyNumberFormat="1" applyFont="1" applyFill="1" applyBorder="1"/>
    <xf numFmtId="9" fontId="14" fillId="6" borderId="3" xfId="0" applyNumberFormat="1" applyFont="1" applyFill="1" applyBorder="1"/>
    <xf numFmtId="0" fontId="22" fillId="7" borderId="21" xfId="11" applyFill="1"/>
    <xf numFmtId="0" fontId="20" fillId="7" borderId="21" xfId="11" applyFont="1" applyFill="1"/>
    <xf numFmtId="43" fontId="20" fillId="7" borderId="24" xfId="12" applyFont="1" applyFill="1" applyBorder="1"/>
    <xf numFmtId="43" fontId="20" fillId="7" borderId="21" xfId="12" applyFont="1" applyFill="1" applyBorder="1"/>
    <xf numFmtId="0" fontId="19" fillId="7" borderId="21" xfId="11" applyFont="1" applyFill="1"/>
    <xf numFmtId="0" fontId="31" fillId="7" borderId="21" xfId="11" applyFont="1" applyFill="1"/>
    <xf numFmtId="0" fontId="21" fillId="7" borderId="21" xfId="11" applyFont="1" applyFill="1"/>
    <xf numFmtId="43" fontId="21" fillId="7" borderId="24" xfId="12" applyFont="1" applyFill="1" applyBorder="1"/>
    <xf numFmtId="43" fontId="21" fillId="7" borderId="21" xfId="12" applyFont="1" applyFill="1" applyBorder="1"/>
    <xf numFmtId="43" fontId="20" fillId="7" borderId="21" xfId="12" applyFont="1" applyFill="1"/>
    <xf numFmtId="10" fontId="23" fillId="7" borderId="24" xfId="13" applyNumberFormat="1" applyFont="1" applyFill="1" applyBorder="1"/>
    <xf numFmtId="0" fontId="23" fillId="7" borderId="21" xfId="11" applyFont="1" applyFill="1" applyAlignment="1">
      <alignment horizontal="left"/>
    </xf>
    <xf numFmtId="43" fontId="20" fillId="7" borderId="21" xfId="12" applyFont="1" applyFill="1" applyAlignment="1">
      <alignment horizontal="left"/>
    </xf>
    <xf numFmtId="0" fontId="23" fillId="7" borderId="21" xfId="11" applyFont="1" applyFill="1" applyAlignment="1">
      <alignment horizontal="left" wrapText="1"/>
    </xf>
    <xf numFmtId="0" fontId="20" fillId="7" borderId="21" xfId="11" applyFont="1" applyFill="1" applyAlignment="1">
      <alignment horizontal="left"/>
    </xf>
    <xf numFmtId="0" fontId="21" fillId="7" borderId="21" xfId="11" applyFont="1" applyFill="1" applyAlignment="1">
      <alignment horizontal="left"/>
    </xf>
    <xf numFmtId="43" fontId="23" fillId="2" borderId="24" xfId="12" applyFont="1" applyFill="1" applyBorder="1"/>
    <xf numFmtId="0" fontId="36" fillId="0" borderId="21" xfId="11" applyFont="1" applyAlignment="1">
      <alignment horizontal="left"/>
    </xf>
    <xf numFmtId="0" fontId="37" fillId="0" borderId="0" xfId="0" applyFont="1" applyAlignment="1">
      <alignment horizontal="center"/>
    </xf>
    <xf numFmtId="0" fontId="30" fillId="0" borderId="21" xfId="11" applyFont="1"/>
    <xf numFmtId="0" fontId="37" fillId="0" borderId="0" xfId="0" applyFont="1" applyAlignment="1">
      <alignment horizontal="center" vertical="center"/>
    </xf>
    <xf numFmtId="0" fontId="19" fillId="0" borderId="0" xfId="0" applyFont="1" applyAlignment="1">
      <alignment vertical="center" wrapText="1"/>
    </xf>
    <xf numFmtId="0" fontId="40" fillId="0" borderId="21" xfId="11" applyFont="1"/>
    <xf numFmtId="0" fontId="41" fillId="0" borderId="0" xfId="0" applyFont="1"/>
    <xf numFmtId="0" fontId="41" fillId="0" borderId="0" xfId="0" applyFont="1" applyAlignment="1">
      <alignment wrapText="1"/>
    </xf>
    <xf numFmtId="0" fontId="40" fillId="0" borderId="21" xfId="11" applyFont="1" applyAlignment="1">
      <alignment horizontal="left"/>
    </xf>
    <xf numFmtId="165" fontId="0" fillId="0" borderId="21" xfId="8" applyNumberFormat="1" applyFont="1"/>
    <xf numFmtId="165" fontId="0" fillId="0" borderId="21" xfId="8" applyNumberFormat="1" applyFont="1" applyFill="1"/>
    <xf numFmtId="0" fontId="23" fillId="0" borderId="0" xfId="0" applyFont="1"/>
    <xf numFmtId="0" fontId="43" fillId="0" borderId="0" xfId="0" applyFont="1"/>
    <xf numFmtId="0" fontId="44" fillId="0" borderId="0" xfId="0" applyFont="1"/>
    <xf numFmtId="0" fontId="24" fillId="0" borderId="21" xfId="16" applyFont="1" applyAlignment="1">
      <alignment horizontal="left"/>
    </xf>
    <xf numFmtId="0" fontId="4" fillId="0" borderId="21" xfId="16"/>
    <xf numFmtId="165" fontId="0" fillId="0" borderId="21" xfId="15" applyNumberFormat="1" applyFont="1"/>
    <xf numFmtId="0" fontId="29" fillId="0" borderId="21" xfId="16" applyFont="1"/>
    <xf numFmtId="165" fontId="29" fillId="0" borderId="21" xfId="15" applyNumberFormat="1" applyFont="1" applyFill="1"/>
    <xf numFmtId="0" fontId="23" fillId="0" borderId="33" xfId="16" applyFont="1" applyBorder="1" applyAlignment="1">
      <alignment vertical="center" wrapText="1"/>
    </xf>
    <xf numFmtId="0" fontId="23" fillId="0" borderId="25" xfId="16" applyFont="1" applyBorder="1" applyAlignment="1">
      <alignment vertical="center" wrapText="1"/>
    </xf>
    <xf numFmtId="0" fontId="4" fillId="0" borderId="21" xfId="16" applyAlignment="1">
      <alignment vertical="center" wrapText="1"/>
    </xf>
    <xf numFmtId="0" fontId="23" fillId="7" borderId="21" xfId="16" applyFont="1" applyFill="1" applyAlignment="1">
      <alignment vertical="center" wrapText="1"/>
    </xf>
    <xf numFmtId="43" fontId="0" fillId="0" borderId="21" xfId="15" applyFont="1" applyBorder="1"/>
    <xf numFmtId="0" fontId="23" fillId="7" borderId="25" xfId="16" applyFont="1" applyFill="1" applyBorder="1"/>
    <xf numFmtId="165" fontId="23" fillId="7" borderId="36" xfId="16" applyNumberFormat="1" applyFont="1" applyFill="1" applyBorder="1"/>
    <xf numFmtId="9" fontId="45" fillId="7" borderId="37" xfId="17" applyFont="1" applyFill="1" applyBorder="1"/>
    <xf numFmtId="166" fontId="23" fillId="7" borderId="25" xfId="16" applyNumberFormat="1" applyFont="1" applyFill="1" applyBorder="1"/>
    <xf numFmtId="0" fontId="4" fillId="0" borderId="29" xfId="16" applyBorder="1"/>
    <xf numFmtId="165" fontId="0" fillId="7" borderId="21" xfId="15" applyNumberFormat="1" applyFont="1" applyFill="1" applyBorder="1"/>
    <xf numFmtId="165" fontId="0" fillId="7" borderId="30" xfId="15" applyNumberFormat="1" applyFont="1" applyFill="1" applyBorder="1"/>
    <xf numFmtId="166" fontId="4" fillId="0" borderId="21" xfId="16" applyNumberFormat="1"/>
    <xf numFmtId="0" fontId="23" fillId="0" borderId="26" xfId="16" applyFont="1" applyBorder="1"/>
    <xf numFmtId="0" fontId="4" fillId="0" borderId="27" xfId="16" applyBorder="1"/>
    <xf numFmtId="0" fontId="4" fillId="0" borderId="28" xfId="16" applyBorder="1"/>
    <xf numFmtId="0" fontId="19" fillId="0" borderId="33" xfId="16" applyFont="1" applyBorder="1"/>
    <xf numFmtId="0" fontId="19" fillId="0" borderId="25" xfId="16" applyFont="1" applyBorder="1"/>
    <xf numFmtId="0" fontId="19" fillId="0" borderId="38" xfId="16" applyFont="1" applyBorder="1"/>
    <xf numFmtId="0" fontId="15" fillId="0" borderId="33" xfId="16" applyFont="1" applyBorder="1"/>
    <xf numFmtId="0" fontId="4" fillId="0" borderId="31" xfId="16" applyBorder="1"/>
    <xf numFmtId="43" fontId="0" fillId="0" borderId="31" xfId="15" applyFont="1" applyBorder="1"/>
    <xf numFmtId="165" fontId="0" fillId="7" borderId="31" xfId="15" applyNumberFormat="1" applyFont="1" applyFill="1" applyBorder="1"/>
    <xf numFmtId="165" fontId="0" fillId="7" borderId="32" xfId="15" applyNumberFormat="1" applyFont="1" applyFill="1" applyBorder="1"/>
    <xf numFmtId="0" fontId="4" fillId="0" borderId="30" xfId="16" applyBorder="1"/>
    <xf numFmtId="0" fontId="4" fillId="0" borderId="32" xfId="16" applyBorder="1"/>
    <xf numFmtId="0" fontId="46" fillId="0" borderId="21" xfId="16" applyFont="1"/>
    <xf numFmtId="14" fontId="0" fillId="0" borderId="0" xfId="1" applyNumberFormat="1" applyFont="1"/>
    <xf numFmtId="165" fontId="23" fillId="7" borderId="33" xfId="15" applyNumberFormat="1" applyFont="1" applyFill="1" applyBorder="1" applyAlignment="1">
      <alignment vertical="center" wrapText="1"/>
    </xf>
    <xf numFmtId="0" fontId="3" fillId="0" borderId="21" xfId="18"/>
    <xf numFmtId="0" fontId="19" fillId="0" borderId="21" xfId="18" applyFont="1"/>
    <xf numFmtId="0" fontId="19" fillId="0" borderId="21" xfId="20" applyFont="1"/>
    <xf numFmtId="0" fontId="49" fillId="0" borderId="21" xfId="18" applyFont="1"/>
    <xf numFmtId="0" fontId="50" fillId="0" borderId="21" xfId="18" applyFont="1"/>
    <xf numFmtId="0" fontId="9" fillId="5" borderId="21" xfId="19" applyFont="1" applyFill="1"/>
    <xf numFmtId="0" fontId="52" fillId="0" borderId="21" xfId="18" applyFont="1"/>
    <xf numFmtId="0" fontId="53" fillId="0" borderId="24" xfId="18" applyFont="1" applyBorder="1" applyAlignment="1">
      <alignment horizontal="center"/>
    </xf>
    <xf numFmtId="0" fontId="49" fillId="7" borderId="21" xfId="18" applyFont="1" applyFill="1"/>
    <xf numFmtId="0" fontId="41" fillId="0" borderId="21" xfId="18" applyFont="1"/>
    <xf numFmtId="0" fontId="49" fillId="7" borderId="17" xfId="18" applyFont="1" applyFill="1" applyBorder="1"/>
    <xf numFmtId="0" fontId="49" fillId="7" borderId="18" xfId="18" applyFont="1" applyFill="1" applyBorder="1"/>
    <xf numFmtId="0" fontId="49" fillId="7" borderId="18" xfId="18" applyFont="1" applyFill="1" applyBorder="1" applyAlignment="1">
      <alignment horizontal="center"/>
    </xf>
    <xf numFmtId="0" fontId="49" fillId="7" borderId="2" xfId="18" applyFont="1" applyFill="1" applyBorder="1"/>
    <xf numFmtId="0" fontId="49" fillId="7" borderId="18" xfId="18" applyFont="1" applyFill="1" applyBorder="1" applyAlignment="1">
      <alignment horizontal="left"/>
    </xf>
    <xf numFmtId="0" fontId="53" fillId="7" borderId="21" xfId="18" applyFont="1" applyFill="1"/>
    <xf numFmtId="165" fontId="53" fillId="0" borderId="24" xfId="18" applyNumberFormat="1" applyFont="1" applyBorder="1" applyAlignment="1">
      <alignment horizontal="center"/>
    </xf>
    <xf numFmtId="0" fontId="49" fillId="7" borderId="21" xfId="18" applyFont="1" applyFill="1" applyAlignment="1">
      <alignment horizontal="center"/>
    </xf>
    <xf numFmtId="0" fontId="49" fillId="7" borderId="19" xfId="18" applyFont="1" applyFill="1" applyBorder="1"/>
    <xf numFmtId="0" fontId="49" fillId="7" borderId="20" xfId="18" applyFont="1" applyFill="1" applyBorder="1" applyAlignment="1">
      <alignment horizontal="left"/>
    </xf>
    <xf numFmtId="0" fontId="41" fillId="7" borderId="18" xfId="18" applyFont="1" applyFill="1" applyBorder="1" applyAlignment="1">
      <alignment horizontal="right"/>
    </xf>
    <xf numFmtId="41" fontId="53" fillId="0" borderId="24" xfId="18" applyNumberFormat="1" applyFont="1" applyBorder="1" applyAlignment="1">
      <alignment horizontal="center"/>
    </xf>
    <xf numFmtId="0" fontId="49" fillId="7" borderId="18" xfId="18" applyFont="1" applyFill="1" applyBorder="1" applyAlignment="1">
      <alignment horizontal="right"/>
    </xf>
    <xf numFmtId="165" fontId="49" fillId="7" borderId="21" xfId="18" applyNumberFormat="1" applyFont="1" applyFill="1" applyAlignment="1">
      <alignment horizontal="center"/>
    </xf>
    <xf numFmtId="8" fontId="49" fillId="7" borderId="18" xfId="18" applyNumberFormat="1" applyFont="1" applyFill="1" applyBorder="1" applyAlignment="1">
      <alignment horizontal="center"/>
    </xf>
    <xf numFmtId="8" fontId="50" fillId="7" borderId="2" xfId="18" applyNumberFormat="1" applyFont="1" applyFill="1" applyBorder="1"/>
    <xf numFmtId="0" fontId="49" fillId="7" borderId="2" xfId="18" applyFont="1" applyFill="1" applyBorder="1" applyAlignment="1">
      <alignment horizontal="left"/>
    </xf>
    <xf numFmtId="0" fontId="53" fillId="0" borderId="21" xfId="18" applyFont="1"/>
    <xf numFmtId="0" fontId="56" fillId="0" borderId="21" xfId="18" applyFont="1"/>
    <xf numFmtId="0" fontId="56" fillId="0" borderId="21" xfId="18" applyFont="1" applyAlignment="1">
      <alignment horizontal="left" vertical="center" wrapText="1"/>
    </xf>
    <xf numFmtId="0" fontId="50" fillId="7" borderId="17" xfId="18" applyFont="1" applyFill="1" applyBorder="1"/>
    <xf numFmtId="8" fontId="50" fillId="7" borderId="2" xfId="21" applyNumberFormat="1" applyFont="1" applyFill="1" applyBorder="1" applyAlignment="1"/>
    <xf numFmtId="0" fontId="49" fillId="0" borderId="21" xfId="23" applyFont="1"/>
    <xf numFmtId="0" fontId="41" fillId="0" borderId="21" xfId="23" applyFont="1"/>
    <xf numFmtId="0" fontId="57" fillId="7" borderId="17" xfId="22" applyFont="1" applyFill="1" applyBorder="1"/>
    <xf numFmtId="0" fontId="53" fillId="7" borderId="18" xfId="22" applyFont="1" applyFill="1" applyBorder="1"/>
    <xf numFmtId="6" fontId="53" fillId="7" borderId="20" xfId="22" applyNumberFormat="1" applyFont="1" applyFill="1" applyBorder="1" applyAlignment="1">
      <alignment horizontal="center"/>
    </xf>
    <xf numFmtId="0" fontId="53" fillId="7" borderId="2" xfId="22" applyFont="1" applyFill="1" applyBorder="1"/>
    <xf numFmtId="0" fontId="53" fillId="0" borderId="24" xfId="22" applyFont="1" applyBorder="1" applyAlignment="1">
      <alignment horizontal="center"/>
    </xf>
    <xf numFmtId="0" fontId="53" fillId="7" borderId="21" xfId="22" applyFont="1" applyFill="1"/>
    <xf numFmtId="0" fontId="53" fillId="7" borderId="17" xfId="22" applyFont="1" applyFill="1" applyBorder="1"/>
    <xf numFmtId="0" fontId="53" fillId="7" borderId="20" xfId="22" applyFont="1" applyFill="1" applyBorder="1"/>
    <xf numFmtId="0" fontId="53" fillId="7" borderId="22" xfId="22" applyFont="1" applyFill="1" applyBorder="1" applyAlignment="1">
      <alignment horizontal="center"/>
    </xf>
    <xf numFmtId="0" fontId="49" fillId="7" borderId="2" xfId="23" applyFont="1" applyFill="1" applyBorder="1" applyAlignment="1">
      <alignment horizontal="left"/>
    </xf>
    <xf numFmtId="0" fontId="53" fillId="7" borderId="21" xfId="22" applyFont="1" applyFill="1" applyAlignment="1">
      <alignment horizontal="center"/>
    </xf>
    <xf numFmtId="0" fontId="53" fillId="7" borderId="19" xfId="22" applyFont="1" applyFill="1" applyBorder="1"/>
    <xf numFmtId="0" fontId="53" fillId="0" borderId="24" xfId="23" applyFont="1" applyBorder="1" applyAlignment="1">
      <alignment horizontal="center"/>
    </xf>
    <xf numFmtId="0" fontId="49" fillId="7" borderId="17" xfId="22" applyFont="1" applyFill="1" applyBorder="1"/>
    <xf numFmtId="0" fontId="49" fillId="7" borderId="18" xfId="22" applyFont="1" applyFill="1" applyBorder="1"/>
    <xf numFmtId="0" fontId="49" fillId="7" borderId="2" xfId="22" applyFont="1" applyFill="1" applyBorder="1"/>
    <xf numFmtId="0" fontId="49" fillId="7" borderId="18" xfId="22" applyFont="1" applyFill="1" applyBorder="1" applyAlignment="1">
      <alignment horizontal="center"/>
    </xf>
    <xf numFmtId="8" fontId="50" fillId="7" borderId="2" xfId="22" applyNumberFormat="1" applyFont="1" applyFill="1" applyBorder="1"/>
    <xf numFmtId="0" fontId="13" fillId="6" borderId="17" xfId="19" applyFont="1" applyFill="1" applyBorder="1" applyAlignment="1">
      <alignment horizontal="left"/>
    </xf>
    <xf numFmtId="8" fontId="49" fillId="7" borderId="21" xfId="18" applyNumberFormat="1" applyFont="1" applyFill="1" applyAlignment="1">
      <alignment horizontal="center"/>
    </xf>
    <xf numFmtId="8" fontId="49" fillId="8" borderId="18" xfId="18" applyNumberFormat="1" applyFont="1" applyFill="1" applyBorder="1" applyAlignment="1">
      <alignment horizontal="center"/>
    </xf>
    <xf numFmtId="0" fontId="59" fillId="7" borderId="18" xfId="18" applyFont="1" applyFill="1" applyBorder="1" applyAlignment="1">
      <alignment horizontal="right"/>
    </xf>
    <xf numFmtId="0" fontId="13" fillId="6" borderId="17" xfId="19" applyFont="1" applyFill="1" applyBorder="1"/>
    <xf numFmtId="0" fontId="61" fillId="0" borderId="0" xfId="0" applyFont="1" applyAlignment="1">
      <alignment vertical="center"/>
    </xf>
    <xf numFmtId="0" fontId="50" fillId="7" borderId="18" xfId="18" applyFont="1" applyFill="1" applyBorder="1"/>
    <xf numFmtId="0" fontId="46" fillId="7" borderId="17" xfId="18" applyFont="1" applyFill="1" applyBorder="1" applyAlignment="1">
      <alignment horizontal="right"/>
    </xf>
    <xf numFmtId="168" fontId="53" fillId="0" borderId="24" xfId="26" applyNumberFormat="1" applyFont="1" applyBorder="1" applyAlignment="1">
      <alignment horizontal="right"/>
    </xf>
    <xf numFmtId="0" fontId="64" fillId="0" borderId="21" xfId="23" applyFont="1"/>
    <xf numFmtId="0" fontId="66" fillId="0" borderId="21" xfId="23" applyFont="1"/>
    <xf numFmtId="0" fontId="66" fillId="0" borderId="21" xfId="0" applyFont="1" applyBorder="1"/>
    <xf numFmtId="0" fontId="49" fillId="7" borderId="18" xfId="23" applyFont="1" applyFill="1" applyBorder="1" applyAlignment="1">
      <alignment horizontal="left"/>
    </xf>
    <xf numFmtId="0" fontId="53" fillId="7" borderId="24" xfId="22" applyFont="1" applyFill="1" applyBorder="1" applyAlignment="1">
      <alignment horizontal="right"/>
    </xf>
    <xf numFmtId="0" fontId="68" fillId="0" borderId="21" xfId="27"/>
    <xf numFmtId="0" fontId="8" fillId="0" borderId="21" xfId="27" applyFont="1"/>
    <xf numFmtId="0" fontId="11" fillId="0" borderId="13" xfId="27" applyFont="1" applyBorder="1"/>
    <xf numFmtId="0" fontId="11" fillId="0" borderId="14" xfId="27" applyFont="1" applyBorder="1"/>
    <xf numFmtId="0" fontId="19" fillId="0" borderId="21" xfId="27" applyFont="1"/>
    <xf numFmtId="1" fontId="10" fillId="0" borderId="12" xfId="28" applyNumberFormat="1" applyFont="1" applyBorder="1" applyAlignment="1">
      <alignment horizontal="left"/>
    </xf>
    <xf numFmtId="0" fontId="10" fillId="0" borderId="21" xfId="27" applyFont="1"/>
    <xf numFmtId="8" fontId="10" fillId="2" borderId="1" xfId="27" applyNumberFormat="1" applyFont="1" applyFill="1" applyBorder="1"/>
    <xf numFmtId="0" fontId="15" fillId="0" borderId="21" xfId="27" applyFont="1"/>
    <xf numFmtId="9" fontId="12" fillId="6" borderId="2" xfId="27" applyNumberFormat="1" applyFont="1" applyFill="1" applyBorder="1"/>
    <xf numFmtId="0" fontId="10" fillId="6" borderId="3" xfId="27" applyFont="1" applyFill="1" applyBorder="1"/>
    <xf numFmtId="8" fontId="13" fillId="6" borderId="21" xfId="27" applyNumberFormat="1" applyFont="1" applyFill="1"/>
    <xf numFmtId="164" fontId="13" fillId="6" borderId="21" xfId="27" applyNumberFormat="1" applyFont="1" applyFill="1"/>
    <xf numFmtId="0" fontId="10" fillId="6" borderId="21" xfId="27" applyFont="1" applyFill="1"/>
    <xf numFmtId="0" fontId="12" fillId="0" borderId="21" xfId="27" applyFont="1"/>
    <xf numFmtId="9" fontId="12" fillId="6" borderId="3" xfId="27" applyNumberFormat="1" applyFont="1" applyFill="1" applyBorder="1"/>
    <xf numFmtId="8" fontId="13" fillId="6" borderId="3" xfId="27" applyNumberFormat="1" applyFont="1" applyFill="1" applyBorder="1"/>
    <xf numFmtId="9" fontId="14" fillId="6" borderId="3" xfId="27" applyNumberFormat="1" applyFont="1" applyFill="1" applyBorder="1"/>
    <xf numFmtId="165" fontId="23" fillId="7" borderId="38" xfId="15" applyNumberFormat="1" applyFont="1" applyFill="1" applyBorder="1" applyAlignment="1">
      <alignment vertical="center" wrapText="1"/>
    </xf>
    <xf numFmtId="8" fontId="23" fillId="7" borderId="25" xfId="16" applyNumberFormat="1" applyFont="1" applyFill="1" applyBorder="1"/>
    <xf numFmtId="43" fontId="18" fillId="0" borderId="24" xfId="2" applyNumberFormat="1" applyBorder="1"/>
    <xf numFmtId="43" fontId="3" fillId="0" borderId="24" xfId="18" applyNumberFormat="1" applyBorder="1"/>
    <xf numFmtId="43" fontId="69" fillId="0" borderId="24" xfId="0" applyNumberFormat="1" applyFont="1" applyBorder="1" applyAlignment="1">
      <alignment vertical="center"/>
    </xf>
    <xf numFmtId="0" fontId="41" fillId="7" borderId="0" xfId="0" applyFont="1" applyFill="1" applyAlignment="1">
      <alignment horizontal="right"/>
    </xf>
    <xf numFmtId="0" fontId="69" fillId="0" borderId="24" xfId="0" applyFont="1" applyBorder="1" applyAlignment="1">
      <alignment vertical="center"/>
    </xf>
    <xf numFmtId="0" fontId="72" fillId="0" borderId="0" xfId="0" applyFont="1" applyAlignment="1">
      <alignment wrapText="1"/>
    </xf>
    <xf numFmtId="0" fontId="1" fillId="0" borderId="0" xfId="0" applyFont="1"/>
    <xf numFmtId="0" fontId="1" fillId="0" borderId="0" xfId="0" applyFont="1" applyAlignment="1">
      <alignment horizontal="left" indent="21"/>
    </xf>
    <xf numFmtId="0" fontId="1" fillId="0" borderId="0" xfId="0" applyFont="1" applyAlignment="1">
      <alignment horizontal="left" indent="13"/>
    </xf>
    <xf numFmtId="0" fontId="1" fillId="0" borderId="0" xfId="0" applyFont="1" applyAlignment="1">
      <alignment wrapText="1"/>
    </xf>
    <xf numFmtId="0" fontId="38" fillId="0" borderId="21" xfId="11" applyFont="1" applyAlignment="1">
      <alignment horizontal="left"/>
    </xf>
    <xf numFmtId="0" fontId="23" fillId="7" borderId="21" xfId="11" applyFont="1" applyFill="1" applyAlignment="1">
      <alignment horizontal="left" wrapText="1"/>
    </xf>
    <xf numFmtId="0" fontId="23" fillId="7" borderId="21" xfId="11" applyFont="1" applyFill="1" applyAlignment="1">
      <alignment horizontal="left"/>
    </xf>
    <xf numFmtId="0" fontId="30" fillId="0" borderId="21" xfId="11" applyFont="1" applyAlignment="1">
      <alignment horizontal="left"/>
    </xf>
    <xf numFmtId="0" fontId="27" fillId="4" borderId="21" xfId="11" applyFont="1" applyFill="1" applyAlignment="1">
      <alignment horizontal="left"/>
    </xf>
    <xf numFmtId="0" fontId="23" fillId="7" borderId="34" xfId="16" applyFont="1" applyFill="1" applyBorder="1" applyAlignment="1">
      <alignment horizontal="center" vertical="center" wrapText="1"/>
    </xf>
    <xf numFmtId="0" fontId="23" fillId="7" borderId="35" xfId="16" applyFont="1" applyFill="1" applyBorder="1" applyAlignment="1">
      <alignment horizontal="center" vertical="center" wrapText="1"/>
    </xf>
    <xf numFmtId="0" fontId="30" fillId="0" borderId="21" xfId="16" applyFont="1" applyAlignment="1">
      <alignment horizontal="left"/>
    </xf>
    <xf numFmtId="0" fontId="29" fillId="4" borderId="21" xfId="16" applyFont="1" applyFill="1" applyAlignment="1">
      <alignment horizontal="left"/>
    </xf>
    <xf numFmtId="0" fontId="13" fillId="7" borderId="12" xfId="27" applyFont="1" applyFill="1" applyBorder="1" applyAlignment="1">
      <alignment horizontal="left" vertical="top" wrapText="1"/>
    </xf>
    <xf numFmtId="0" fontId="10" fillId="0" borderId="4" xfId="27" applyFont="1" applyBorder="1" applyAlignment="1">
      <alignment horizontal="left" vertical="top" wrapText="1"/>
    </xf>
    <xf numFmtId="0" fontId="33" fillId="0" borderId="0" xfId="0" applyFont="1" applyAlignment="1">
      <alignment horizontal="left"/>
    </xf>
    <xf numFmtId="0" fontId="10" fillId="6" borderId="17" xfId="27" applyFont="1" applyFill="1" applyBorder="1" applyAlignment="1">
      <alignment horizontal="center"/>
    </xf>
    <xf numFmtId="164" fontId="13" fillId="6" borderId="23" xfId="27" applyNumberFormat="1" applyFont="1" applyFill="1" applyBorder="1" applyAlignment="1">
      <alignment horizontal="center"/>
    </xf>
    <xf numFmtId="0" fontId="10" fillId="6" borderId="17" xfId="27" applyFont="1" applyFill="1" applyBorder="1" applyAlignment="1">
      <alignment horizontal="left"/>
    </xf>
    <xf numFmtId="0" fontId="11" fillId="7" borderId="18" xfId="27" applyFont="1" applyFill="1" applyBorder="1" applyAlignment="1">
      <alignment horizontal="left"/>
    </xf>
    <xf numFmtId="0" fontId="11" fillId="7" borderId="2" xfId="27" applyFont="1" applyFill="1" applyBorder="1" applyAlignment="1">
      <alignment horizontal="left"/>
    </xf>
    <xf numFmtId="0" fontId="13" fillId="6" borderId="23" xfId="27" applyFont="1" applyFill="1" applyBorder="1" applyAlignment="1">
      <alignment horizontal="left"/>
    </xf>
    <xf numFmtId="0" fontId="34" fillId="6" borderId="17" xfId="27" applyFont="1" applyFill="1" applyBorder="1" applyAlignment="1">
      <alignment horizontal="left"/>
    </xf>
    <xf numFmtId="0" fontId="10" fillId="6" borderId="23" xfId="27" applyFont="1" applyFill="1" applyBorder="1" applyAlignment="1">
      <alignment horizontal="left"/>
    </xf>
    <xf numFmtId="0" fontId="10" fillId="0" borderId="12" xfId="0" applyFont="1" applyBorder="1" applyAlignment="1">
      <alignment horizontal="left"/>
    </xf>
    <xf numFmtId="0" fontId="10" fillId="0" borderId="12" xfId="27" applyFont="1" applyBorder="1" applyAlignment="1">
      <alignment horizontal="left"/>
    </xf>
    <xf numFmtId="9" fontId="10" fillId="0" borderId="12" xfId="27" applyNumberFormat="1" applyFont="1" applyBorder="1" applyAlignment="1">
      <alignment horizontal="left"/>
    </xf>
    <xf numFmtId="0" fontId="10" fillId="6" borderId="15" xfId="27" applyFont="1" applyFill="1" applyBorder="1" applyAlignment="1">
      <alignment horizontal="left"/>
    </xf>
    <xf numFmtId="0" fontId="10" fillId="6" borderId="19" xfId="27" applyFont="1" applyFill="1" applyBorder="1" applyAlignment="1">
      <alignment horizontal="left"/>
    </xf>
    <xf numFmtId="14" fontId="10" fillId="0" borderId="12" xfId="27" applyNumberFormat="1" applyFont="1" applyBorder="1" applyAlignment="1">
      <alignment horizontal="left"/>
    </xf>
    <xf numFmtId="0" fontId="60" fillId="0" borderId="33" xfId="19" applyFont="1" applyBorder="1" applyAlignment="1">
      <alignment horizontal="left"/>
    </xf>
    <xf numFmtId="0" fontId="60" fillId="0" borderId="25" xfId="19" applyFont="1" applyBorder="1" applyAlignment="1">
      <alignment horizontal="left"/>
    </xf>
    <xf numFmtId="0" fontId="60" fillId="0" borderId="38" xfId="19" applyFont="1" applyBorder="1" applyAlignment="1">
      <alignment horizontal="left"/>
    </xf>
    <xf numFmtId="0" fontId="58" fillId="0" borderId="33" xfId="19" applyFont="1" applyBorder="1" applyAlignment="1">
      <alignment horizontal="left"/>
    </xf>
    <xf numFmtId="0" fontId="58" fillId="0" borderId="25" xfId="19" applyFont="1" applyBorder="1" applyAlignment="1">
      <alignment horizontal="left"/>
    </xf>
    <xf numFmtId="0" fontId="58" fillId="0" borderId="38" xfId="19" applyFont="1" applyBorder="1" applyAlignment="1">
      <alignment horizontal="left"/>
    </xf>
    <xf numFmtId="167" fontId="49" fillId="0" borderId="33" xfId="18" applyNumberFormat="1" applyFont="1" applyBorder="1" applyAlignment="1">
      <alignment horizontal="left"/>
    </xf>
    <xf numFmtId="167" fontId="49" fillId="0" borderId="25" xfId="18" applyNumberFormat="1" applyFont="1" applyBorder="1" applyAlignment="1">
      <alignment horizontal="left"/>
    </xf>
    <xf numFmtId="167" fontId="49" fillId="0" borderId="38" xfId="18" applyNumberFormat="1" applyFont="1" applyBorder="1" applyAlignment="1">
      <alignment horizontal="left"/>
    </xf>
    <xf numFmtId="0" fontId="60" fillId="7" borderId="33" xfId="19" applyFont="1" applyFill="1" applyBorder="1" applyAlignment="1">
      <alignment horizontal="left"/>
    </xf>
    <xf numFmtId="0" fontId="60" fillId="7" borderId="25" xfId="19" applyFont="1" applyFill="1" applyBorder="1" applyAlignment="1">
      <alignment horizontal="left"/>
    </xf>
    <xf numFmtId="0" fontId="60" fillId="7" borderId="38" xfId="19" applyFont="1" applyFill="1" applyBorder="1" applyAlignment="1">
      <alignment horizontal="left"/>
    </xf>
    <xf numFmtId="0" fontId="51" fillId="0" borderId="19" xfId="18" applyFont="1" applyBorder="1" applyAlignment="1">
      <alignment horizontal="left" vertical="top" wrapText="1"/>
    </xf>
    <xf numFmtId="0" fontId="51" fillId="0" borderId="20" xfId="18" applyFont="1" applyBorder="1" applyAlignment="1">
      <alignment horizontal="left" vertical="top" wrapText="1"/>
    </xf>
    <xf numFmtId="0" fontId="51" fillId="0" borderId="40" xfId="18" applyFont="1" applyBorder="1" applyAlignment="1">
      <alignment horizontal="left" vertical="top" wrapText="1"/>
    </xf>
    <xf numFmtId="0" fontId="51" fillId="0" borderId="15" xfId="18" applyFont="1" applyBorder="1" applyAlignment="1">
      <alignment horizontal="left" vertical="top" wrapText="1"/>
    </xf>
    <xf numFmtId="0" fontId="51" fillId="0" borderId="22" xfId="18" applyFont="1" applyBorder="1" applyAlignment="1">
      <alignment horizontal="left" vertical="top" wrapText="1"/>
    </xf>
    <xf numFmtId="0" fontId="51" fillId="0" borderId="41" xfId="18" applyFont="1" applyBorder="1" applyAlignment="1">
      <alignment horizontal="left" vertical="top" wrapText="1"/>
    </xf>
    <xf numFmtId="0" fontId="49" fillId="7" borderId="23" xfId="18" applyFont="1" applyFill="1" applyBorder="1" applyAlignment="1">
      <alignment horizontal="left" wrapText="1"/>
    </xf>
    <xf numFmtId="0" fontId="49" fillId="7" borderId="21" xfId="18" applyFont="1" applyFill="1" applyAlignment="1">
      <alignment horizontal="left" wrapText="1"/>
    </xf>
    <xf numFmtId="0" fontId="54" fillId="7" borderId="23" xfId="18" applyFont="1" applyFill="1" applyBorder="1" applyAlignment="1">
      <alignment horizontal="left" wrapText="1"/>
    </xf>
    <xf numFmtId="0" fontId="50" fillId="7" borderId="33" xfId="18" applyFont="1" applyFill="1" applyBorder="1" applyAlignment="1">
      <alignment horizontal="left" vertical="top" wrapText="1"/>
    </xf>
    <xf numFmtId="0" fontId="50" fillId="7" borderId="25" xfId="18" applyFont="1" applyFill="1" applyBorder="1" applyAlignment="1">
      <alignment horizontal="left" vertical="top" wrapText="1"/>
    </xf>
    <xf numFmtId="0" fontId="50" fillId="7" borderId="38" xfId="18" applyFont="1" applyFill="1" applyBorder="1" applyAlignment="1">
      <alignment horizontal="left" vertical="top" wrapText="1"/>
    </xf>
    <xf numFmtId="0" fontId="49" fillId="0" borderId="26" xfId="18" applyFont="1" applyBorder="1" applyAlignment="1">
      <alignment horizontal="left" vertical="top" wrapText="1"/>
    </xf>
    <xf numFmtId="0" fontId="49" fillId="0" borderId="27" xfId="18" applyFont="1" applyBorder="1" applyAlignment="1">
      <alignment horizontal="left" vertical="top" wrapText="1"/>
    </xf>
    <xf numFmtId="0" fontId="49" fillId="0" borderId="28" xfId="18" applyFont="1" applyBorder="1" applyAlignment="1">
      <alignment horizontal="left" vertical="top" wrapText="1"/>
    </xf>
    <xf numFmtId="0" fontId="49" fillId="0" borderId="29" xfId="18" applyFont="1" applyBorder="1" applyAlignment="1">
      <alignment horizontal="left" vertical="top" wrapText="1"/>
    </xf>
    <xf numFmtId="0" fontId="49" fillId="0" borderId="21" xfId="18" applyFont="1" applyAlignment="1">
      <alignment horizontal="left" vertical="top" wrapText="1"/>
    </xf>
    <xf numFmtId="0" fontId="49" fillId="0" borderId="30" xfId="18" applyFont="1" applyBorder="1" applyAlignment="1">
      <alignment horizontal="left" vertical="top" wrapText="1"/>
    </xf>
    <xf numFmtId="0" fontId="49" fillId="0" borderId="39" xfId="18" applyFont="1" applyBorder="1" applyAlignment="1">
      <alignment horizontal="left" vertical="top" wrapText="1"/>
    </xf>
    <xf numFmtId="0" fontId="49" fillId="0" borderId="31" xfId="18" applyFont="1" applyBorder="1" applyAlignment="1">
      <alignment horizontal="left" vertical="top" wrapText="1"/>
    </xf>
    <xf numFmtId="0" fontId="49" fillId="0" borderId="32" xfId="18" applyFont="1" applyBorder="1" applyAlignment="1">
      <alignment horizontal="left" vertical="top" wrapText="1"/>
    </xf>
    <xf numFmtId="0" fontId="13" fillId="7" borderId="12" xfId="0" applyFont="1" applyFill="1" applyBorder="1" applyAlignment="1">
      <alignment horizontal="left" vertical="top" wrapText="1"/>
    </xf>
    <xf numFmtId="0" fontId="13" fillId="6" borderId="23" xfId="0" applyFont="1" applyFill="1" applyBorder="1" applyAlignment="1">
      <alignment horizontal="left"/>
    </xf>
    <xf numFmtId="0" fontId="10" fillId="6" borderId="17" xfId="0" applyFont="1" applyFill="1" applyBorder="1" applyAlignment="1">
      <alignment horizontal="left"/>
    </xf>
    <xf numFmtId="0" fontId="11" fillId="7" borderId="18" xfId="0" applyFont="1" applyFill="1" applyBorder="1" applyAlignment="1">
      <alignment horizontal="left"/>
    </xf>
    <xf numFmtId="0" fontId="11" fillId="7" borderId="2" xfId="0" applyFont="1" applyFill="1" applyBorder="1" applyAlignment="1">
      <alignment horizontal="left"/>
    </xf>
    <xf numFmtId="0" fontId="34" fillId="6" borderId="17" xfId="0" applyFont="1" applyFill="1" applyBorder="1" applyAlignment="1">
      <alignment horizontal="left"/>
    </xf>
    <xf numFmtId="0" fontId="10" fillId="6" borderId="17" xfId="0" applyFont="1" applyFill="1" applyBorder="1" applyAlignment="1">
      <alignment vertical="center"/>
    </xf>
    <xf numFmtId="0" fontId="11" fillId="7" borderId="18" xfId="0" applyFont="1" applyFill="1" applyBorder="1" applyAlignment="1">
      <alignment vertical="center"/>
    </xf>
    <xf numFmtId="0" fontId="10" fillId="6" borderId="17" xfId="0" applyFont="1" applyFill="1" applyBorder="1" applyAlignment="1">
      <alignment horizontal="left" wrapText="1"/>
    </xf>
    <xf numFmtId="0" fontId="11" fillId="7" borderId="18" xfId="0" applyFont="1" applyFill="1" applyBorder="1" applyAlignment="1">
      <alignment horizontal="left" wrapText="1"/>
    </xf>
    <xf numFmtId="0" fontId="11" fillId="7" borderId="2" xfId="0" applyFont="1" applyFill="1" applyBorder="1" applyAlignment="1">
      <alignment horizontal="left" wrapText="1"/>
    </xf>
    <xf numFmtId="0" fontId="10" fillId="6" borderId="15" xfId="0" applyFont="1" applyFill="1" applyBorder="1" applyAlignment="1">
      <alignment horizontal="left"/>
    </xf>
    <xf numFmtId="0" fontId="10" fillId="0" borderId="4" xfId="0" applyFont="1" applyBorder="1" applyAlignment="1">
      <alignment horizontal="left" vertical="top" wrapText="1"/>
    </xf>
    <xf numFmtId="0" fontId="10" fillId="6" borderId="17" xfId="0" applyFont="1" applyFill="1" applyBorder="1" applyAlignment="1">
      <alignment horizontal="center"/>
    </xf>
    <xf numFmtId="164" fontId="13" fillId="6" borderId="23" xfId="0" applyNumberFormat="1" applyFont="1" applyFill="1" applyBorder="1" applyAlignment="1">
      <alignment horizontal="center"/>
    </xf>
    <xf numFmtId="0" fontId="10" fillId="6" borderId="19" xfId="0" applyFont="1" applyFill="1" applyBorder="1" applyAlignment="1">
      <alignment horizontal="left"/>
    </xf>
    <xf numFmtId="0" fontId="10" fillId="6" borderId="23" xfId="0" applyFont="1" applyFill="1" applyBorder="1" applyAlignment="1">
      <alignment horizontal="left"/>
    </xf>
    <xf numFmtId="9" fontId="10" fillId="0" borderId="12" xfId="0" applyNumberFormat="1" applyFont="1" applyBorder="1" applyAlignment="1">
      <alignment horizontal="left"/>
    </xf>
    <xf numFmtId="14" fontId="10" fillId="0" borderId="12" xfId="0" applyNumberFormat="1" applyFont="1" applyBorder="1" applyAlignment="1">
      <alignment horizontal="left"/>
    </xf>
    <xf numFmtId="1" fontId="10" fillId="0" borderId="12" xfId="1" applyNumberFormat="1" applyFont="1" applyBorder="1" applyAlignment="1">
      <alignment horizontal="left"/>
    </xf>
    <xf numFmtId="1" fontId="10" fillId="0" borderId="13" xfId="1" applyNumberFormat="1" applyFont="1" applyBorder="1" applyAlignment="1">
      <alignment horizontal="left"/>
    </xf>
    <xf numFmtId="1" fontId="10" fillId="0" borderId="14" xfId="1" applyNumberFormat="1" applyFont="1" applyBorder="1" applyAlignment="1">
      <alignment horizontal="left"/>
    </xf>
    <xf numFmtId="0" fontId="53" fillId="7" borderId="17" xfId="22" applyFont="1" applyFill="1" applyBorder="1" applyAlignment="1">
      <alignment horizontal="left" wrapText="1"/>
    </xf>
    <xf numFmtId="0" fontId="53" fillId="7" borderId="18" xfId="22" applyFont="1" applyFill="1" applyBorder="1" applyAlignment="1">
      <alignment horizontal="left" wrapText="1"/>
    </xf>
    <xf numFmtId="0" fontId="57" fillId="0" borderId="21" xfId="18" applyFont="1" applyAlignment="1">
      <alignment horizontal="left" wrapText="1"/>
    </xf>
    <xf numFmtId="0" fontId="58" fillId="7" borderId="18" xfId="0" applyFont="1" applyFill="1" applyBorder="1" applyAlignment="1">
      <alignment horizontal="left" wrapText="1"/>
    </xf>
    <xf numFmtId="0" fontId="58" fillId="7" borderId="2" xfId="0" applyFont="1" applyFill="1" applyBorder="1" applyAlignment="1">
      <alignment horizontal="left" wrapText="1"/>
    </xf>
    <xf numFmtId="0" fontId="29" fillId="3" borderId="21" xfId="16" applyFont="1" applyFill="1" applyAlignment="1"/>
    <xf numFmtId="0" fontId="32" fillId="0" borderId="21" xfId="27" applyFont="1" applyAlignment="1"/>
    <xf numFmtId="0" fontId="9" fillId="5" borderId="21" xfId="27" applyFont="1" applyFill="1" applyAlignment="1"/>
    <xf numFmtId="0" fontId="11" fillId="7" borderId="18" xfId="27" applyFont="1" applyFill="1" applyBorder="1" applyAlignment="1"/>
    <xf numFmtId="0" fontId="11" fillId="0" borderId="13" xfId="27" applyFont="1" applyBorder="1" applyAlignment="1"/>
    <xf numFmtId="0" fontId="11" fillId="0" borderId="14" xfId="27" applyFont="1" applyBorder="1" applyAlignment="1"/>
    <xf numFmtId="0" fontId="11" fillId="0" borderId="13" xfId="0" applyFont="1" applyBorder="1" applyAlignment="1"/>
    <xf numFmtId="0" fontId="11" fillId="0" borderId="14" xfId="0" applyFont="1" applyBorder="1" applyAlignment="1"/>
    <xf numFmtId="0" fontId="11" fillId="7" borderId="22" xfId="27" applyFont="1" applyFill="1" applyBorder="1" applyAlignment="1"/>
    <xf numFmtId="0" fontId="35" fillId="7" borderId="18" xfId="27" applyFont="1" applyFill="1" applyBorder="1" applyAlignment="1"/>
    <xf numFmtId="0" fontId="35" fillId="7" borderId="2" xfId="27" applyFont="1" applyFill="1" applyBorder="1" applyAlignment="1"/>
    <xf numFmtId="0" fontId="11" fillId="7" borderId="20" xfId="27" applyFont="1" applyFill="1" applyBorder="1" applyAlignment="1"/>
    <xf numFmtId="0" fontId="11" fillId="7" borderId="21" xfId="27" applyFont="1" applyFill="1" applyAlignment="1"/>
    <xf numFmtId="0" fontId="10" fillId="6" borderId="17" xfId="27" applyFont="1" applyFill="1" applyBorder="1" applyAlignment="1"/>
    <xf numFmtId="0" fontId="13" fillId="6" borderId="17" xfId="27" applyFont="1" applyFill="1" applyBorder="1" applyAlignment="1"/>
    <xf numFmtId="0" fontId="11" fillId="7" borderId="2" xfId="27" applyFont="1" applyFill="1" applyBorder="1" applyAlignment="1"/>
    <xf numFmtId="0" fontId="11" fillId="7" borderId="16" xfId="27" applyFont="1" applyFill="1" applyBorder="1" applyAlignment="1"/>
    <xf numFmtId="0" fontId="11" fillId="7" borderId="13" xfId="27" applyFont="1" applyFill="1" applyBorder="1" applyAlignment="1"/>
    <xf numFmtId="0" fontId="11" fillId="7" borderId="14" xfId="27" applyFont="1" applyFill="1" applyBorder="1" applyAlignment="1"/>
    <xf numFmtId="0" fontId="11" fillId="0" borderId="5" xfId="27" applyFont="1" applyBorder="1" applyAlignment="1"/>
    <xf numFmtId="0" fontId="11" fillId="0" borderId="6" xfId="27" applyFont="1" applyBorder="1" applyAlignment="1"/>
    <xf numFmtId="0" fontId="11" fillId="0" borderId="7" xfId="27" applyFont="1" applyBorder="1" applyAlignment="1"/>
    <xf numFmtId="0" fontId="68" fillId="0" borderId="21" xfId="27" applyAlignment="1"/>
    <xf numFmtId="0" fontId="11" fillId="0" borderId="8" xfId="27" applyFont="1" applyBorder="1" applyAlignment="1"/>
    <xf numFmtId="0" fontId="11" fillId="0" borderId="9" xfId="27" applyFont="1" applyBorder="1" applyAlignment="1"/>
    <xf numFmtId="0" fontId="11" fillId="0" borderId="10" xfId="27" applyFont="1" applyBorder="1" applyAlignment="1"/>
    <xf numFmtId="0" fontId="11" fillId="0" borderId="11" xfId="27" applyFont="1" applyBorder="1" applyAlignment="1"/>
    <xf numFmtId="0" fontId="32" fillId="0" borderId="21" xfId="19" applyFont="1" applyAlignment="1"/>
    <xf numFmtId="0" fontId="33" fillId="0" borderId="21" xfId="19" applyFont="1" applyAlignment="1"/>
    <xf numFmtId="0" fontId="9" fillId="5" borderId="21" xfId="19" applyFont="1" applyFill="1" applyAlignment="1"/>
    <xf numFmtId="0" fontId="32" fillId="0" borderId="0" xfId="0" applyFont="1" applyAlignment="1"/>
    <xf numFmtId="0" fontId="9" fillId="5" borderId="21" xfId="0" applyFont="1" applyFill="1" applyBorder="1" applyAlignment="1"/>
    <xf numFmtId="0" fontId="11" fillId="7" borderId="18" xfId="0" applyFont="1" applyFill="1" applyBorder="1" applyAlignment="1"/>
    <xf numFmtId="0" fontId="11" fillId="7" borderId="22" xfId="0" applyFont="1" applyFill="1" applyBorder="1" applyAlignment="1"/>
    <xf numFmtId="0" fontId="35" fillId="7" borderId="18" xfId="0" applyFont="1" applyFill="1" applyBorder="1" applyAlignment="1"/>
    <xf numFmtId="0" fontId="35" fillId="7" borderId="2" xfId="0" applyFont="1" applyFill="1" applyBorder="1" applyAlignment="1"/>
    <xf numFmtId="0" fontId="11" fillId="7" borderId="20" xfId="0" applyFont="1" applyFill="1" applyBorder="1" applyAlignment="1"/>
    <xf numFmtId="0" fontId="11" fillId="7" borderId="21" xfId="0" applyFont="1" applyFill="1" applyBorder="1" applyAlignment="1"/>
    <xf numFmtId="0" fontId="10" fillId="6" borderId="17" xfId="0" applyFont="1" applyFill="1" applyBorder="1" applyAlignment="1"/>
    <xf numFmtId="0" fontId="13" fillId="6" borderId="17" xfId="0" applyFont="1" applyFill="1" applyBorder="1" applyAlignment="1"/>
    <xf numFmtId="0" fontId="11" fillId="7" borderId="2" xfId="0" applyFont="1" applyFill="1" applyBorder="1" applyAlignment="1"/>
    <xf numFmtId="0" fontId="11" fillId="7" borderId="16" xfId="0" applyFont="1" applyFill="1" applyBorder="1" applyAlignment="1"/>
    <xf numFmtId="0" fontId="11" fillId="7" borderId="13" xfId="0" applyFont="1" applyFill="1" applyBorder="1" applyAlignment="1"/>
    <xf numFmtId="0" fontId="11" fillId="7" borderId="14" xfId="0" applyFont="1" applyFill="1" applyBorder="1" applyAlignment="1"/>
    <xf numFmtId="0" fontId="11" fillId="0" borderId="5" xfId="0" applyFont="1" applyBorder="1" applyAlignment="1"/>
    <xf numFmtId="0" fontId="11" fillId="0" borderId="6" xfId="0" applyFont="1" applyBorder="1" applyAlignment="1"/>
    <xf numFmtId="0" fontId="11" fillId="0" borderId="7" xfId="0" applyFont="1" applyBorder="1" applyAlignment="1"/>
    <xf numFmtId="0" fontId="0" fillId="0" borderId="0" xfId="0" applyAlignment="1"/>
    <xf numFmtId="0" fontId="11" fillId="0" borderId="8" xfId="0" applyFont="1" applyBorder="1" applyAlignment="1"/>
    <xf numFmtId="0" fontId="11" fillId="0" borderId="9" xfId="0" applyFont="1" applyBorder="1" applyAlignment="1"/>
    <xf numFmtId="0" fontId="11" fillId="0" borderId="10" xfId="0" applyFont="1" applyBorder="1" applyAlignment="1"/>
    <xf numFmtId="0" fontId="11" fillId="0" borderId="11" xfId="0" applyFont="1" applyBorder="1" applyAlignment="1"/>
  </cellXfs>
  <cellStyles count="29">
    <cellStyle name="Comma" xfId="1" builtinId="3"/>
    <cellStyle name="Comma 2" xfId="4" xr:uid="{8DEC1739-01D0-469C-94B6-EBDA4B6370C9}"/>
    <cellStyle name="Comma 2 3" xfId="24" xr:uid="{1DFB4F51-4463-43AE-BDF6-A649C301139F}"/>
    <cellStyle name="Comma 3" xfId="8" xr:uid="{35B343B0-818A-44B9-9379-756BDDE85D45}"/>
    <cellStyle name="Comma 4" xfId="12" xr:uid="{126EDEE3-F5D5-4DDC-B503-1BAAB49E246C}"/>
    <cellStyle name="Comma 5" xfId="15" xr:uid="{AC19FE31-1A0A-4147-9298-C2217A90196A}"/>
    <cellStyle name="Comma 6" xfId="28" xr:uid="{510D09FD-E195-41B6-A38F-51E48820E84C}"/>
    <cellStyle name="Currency" xfId="26" builtinId="4"/>
    <cellStyle name="Currency 2" xfId="5" xr:uid="{E60E65BF-73A2-433B-B084-12294834A521}"/>
    <cellStyle name="Currency 2 2" xfId="21" xr:uid="{2CA89622-78E0-40C0-8182-80621FDCDF72}"/>
    <cellStyle name="Currency 3" xfId="9" xr:uid="{28ABAB81-447F-4508-9831-9E238ECB987D}"/>
    <cellStyle name="Currency 3 2" xfId="25" xr:uid="{288D12EF-D26E-47DF-A9BE-930CCB2CD46D}"/>
    <cellStyle name="Normal" xfId="0" builtinId="0"/>
    <cellStyle name="Normal 2" xfId="2" xr:uid="{E4EBE307-8617-486F-8F50-B002884AA1C7}"/>
    <cellStyle name="Normal 3" xfId="3" xr:uid="{6F6A8B2D-07B2-47C7-A58F-B9558017E6A9}"/>
    <cellStyle name="Normal 3 2" xfId="18" xr:uid="{56845ABF-A06E-4A09-9915-4BE4A9DB4B7E}"/>
    <cellStyle name="Normal 3 3" xfId="23" xr:uid="{57785B6A-BA22-4233-9072-D13574857010}"/>
    <cellStyle name="Normal 4" xfId="7" xr:uid="{715CC8F2-2058-4ADA-A425-848594FCC703}"/>
    <cellStyle name="Normal 4 2" xfId="22" xr:uid="{858B045B-9608-4FD4-8DA6-CC89F95D4369}"/>
    <cellStyle name="Normal 5" xfId="11" xr:uid="{16B2B4D4-BD0B-4113-B3F9-DD3326AF90B3}"/>
    <cellStyle name="Normal 5 2" xfId="16" xr:uid="{C082F152-1298-4900-9564-DBEC5707CE8D}"/>
    <cellStyle name="Normal 6" xfId="19" xr:uid="{50F5CDE2-21F2-4DFB-A911-8E663DCDC32B}"/>
    <cellStyle name="Normal 6 2" xfId="20" xr:uid="{192A52ED-CB69-4D12-A2EC-750058F50526}"/>
    <cellStyle name="Normal 7" xfId="14" xr:uid="{D7FA2EDF-57EB-4992-ADDC-E5FE83335E22}"/>
    <cellStyle name="Normal 8" xfId="27" xr:uid="{18D1A150-5253-41BB-BDFA-EC805DD414AB}"/>
    <cellStyle name="Percent 2" xfId="6" xr:uid="{D62D1DC6-45CF-4F8F-AF8E-11358C526DB1}"/>
    <cellStyle name="Percent 3" xfId="10" xr:uid="{4F39E1F3-D426-4C85-AF2F-5FE9F7394061}"/>
    <cellStyle name="Percent 4" xfId="13" xr:uid="{5E178527-ECCB-408D-B79F-3105182783AC}"/>
    <cellStyle name="Percent 5" xfId="17" xr:uid="{CD791FC5-3F93-4851-BF33-65A70F0908FC}"/>
  </cellStyles>
  <dxfs count="0"/>
  <tableStyles count="0" defaultTableStyle="TableStyleMedium2" defaultPivotStyle="PivotStyleLight16"/>
  <colors>
    <mruColors>
      <color rgb="FFF5E1DD"/>
      <color rgb="FFE84913"/>
      <color rgb="FF641C2E"/>
      <color rgb="FFF5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customschemas.google.com/relationships/workbookmetadata" Target="metadata"/><Relationship Id="rId28"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4456113</xdr:colOff>
      <xdr:row>10</xdr:row>
      <xdr:rowOff>86518</xdr:rowOff>
    </xdr:from>
    <xdr:to>
      <xdr:col>5</xdr:col>
      <xdr:colOff>1896216</xdr:colOff>
      <xdr:row>25</xdr:row>
      <xdr:rowOff>68715</xdr:rowOff>
    </xdr:to>
    <xdr:pic>
      <xdr:nvPicPr>
        <xdr:cNvPr id="4" name="Picture 3">
          <a:extLst>
            <a:ext uri="{FF2B5EF4-FFF2-40B4-BE49-F238E27FC236}">
              <a16:creationId xmlns:a16="http://schemas.microsoft.com/office/drawing/2014/main" id="{A52FCFC0-0B14-E66C-EC26-A4849884AD93}"/>
            </a:ext>
          </a:extLst>
        </xdr:cNvPr>
        <xdr:cNvPicPr>
          <a:picLocks noChangeAspect="1"/>
        </xdr:cNvPicPr>
      </xdr:nvPicPr>
      <xdr:blipFill>
        <a:blip xmlns:r="http://schemas.openxmlformats.org/officeDocument/2006/relationships" r:embed="rId1"/>
        <a:stretch>
          <a:fillRect/>
        </a:stretch>
      </xdr:blipFill>
      <xdr:spPr>
        <a:xfrm>
          <a:off x="4777582" y="3991768"/>
          <a:ext cx="6771428" cy="2723809"/>
        </a:xfrm>
        <a:prstGeom prst="rect">
          <a:avLst/>
        </a:prstGeom>
      </xdr:spPr>
    </xdr:pic>
    <xdr:clientData/>
  </xdr:twoCellAnchor>
  <xdr:twoCellAnchor>
    <xdr:from>
      <xdr:col>1</xdr:col>
      <xdr:colOff>2964656</xdr:colOff>
      <xdr:row>12</xdr:row>
      <xdr:rowOff>154781</xdr:rowOff>
    </xdr:from>
    <xdr:to>
      <xdr:col>1</xdr:col>
      <xdr:colOff>4476750</xdr:colOff>
      <xdr:row>20</xdr:row>
      <xdr:rowOff>83343</xdr:rowOff>
    </xdr:to>
    <xdr:cxnSp macro="">
      <xdr:nvCxnSpPr>
        <xdr:cNvPr id="6" name="Straight Arrow Connector 5">
          <a:extLst>
            <a:ext uri="{FF2B5EF4-FFF2-40B4-BE49-F238E27FC236}">
              <a16:creationId xmlns:a16="http://schemas.microsoft.com/office/drawing/2014/main" id="{6F747D86-4428-A4A7-AE8E-F4CA705B087E}"/>
            </a:ext>
          </a:extLst>
        </xdr:cNvPr>
        <xdr:cNvCxnSpPr/>
      </xdr:nvCxnSpPr>
      <xdr:spPr>
        <a:xfrm>
          <a:off x="3274219" y="3702844"/>
          <a:ext cx="1512094" cy="1452562"/>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4259262</xdr:colOff>
      <xdr:row>21</xdr:row>
      <xdr:rowOff>47625</xdr:rowOff>
    </xdr:from>
    <xdr:to>
      <xdr:col>4</xdr:col>
      <xdr:colOff>1476374</xdr:colOff>
      <xdr:row>30</xdr:row>
      <xdr:rowOff>86518</xdr:rowOff>
    </xdr:to>
    <xdr:cxnSp macro="">
      <xdr:nvCxnSpPr>
        <xdr:cNvPr id="9" name="Straight Arrow Connector 8">
          <a:extLst>
            <a:ext uri="{FF2B5EF4-FFF2-40B4-BE49-F238E27FC236}">
              <a16:creationId xmlns:a16="http://schemas.microsoft.com/office/drawing/2014/main" id="{568EF895-4539-4ABF-A4B8-7390F5237B7F}"/>
            </a:ext>
          </a:extLst>
        </xdr:cNvPr>
        <xdr:cNvCxnSpPr/>
      </xdr:nvCxnSpPr>
      <xdr:spPr>
        <a:xfrm flipV="1">
          <a:off x="4580731" y="5429250"/>
          <a:ext cx="5682456" cy="1646237"/>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1303338</xdr:colOff>
      <xdr:row>21</xdr:row>
      <xdr:rowOff>59531</xdr:rowOff>
    </xdr:from>
    <xdr:to>
      <xdr:col>3</xdr:col>
      <xdr:colOff>857250</xdr:colOff>
      <xdr:row>28</xdr:row>
      <xdr:rowOff>83344</xdr:rowOff>
    </xdr:to>
    <xdr:cxnSp macro="">
      <xdr:nvCxnSpPr>
        <xdr:cNvPr id="10" name="Straight Arrow Connector 9">
          <a:extLst>
            <a:ext uri="{FF2B5EF4-FFF2-40B4-BE49-F238E27FC236}">
              <a16:creationId xmlns:a16="http://schemas.microsoft.com/office/drawing/2014/main" id="{8EBF528E-DC81-4564-9315-3E13257B7560}"/>
            </a:ext>
          </a:extLst>
        </xdr:cNvPr>
        <xdr:cNvCxnSpPr/>
      </xdr:nvCxnSpPr>
      <xdr:spPr>
        <a:xfrm flipV="1">
          <a:off x="1624807" y="5441156"/>
          <a:ext cx="7090568" cy="1273969"/>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3774281</xdr:colOff>
      <xdr:row>21</xdr:row>
      <xdr:rowOff>47624</xdr:rowOff>
    </xdr:from>
    <xdr:to>
      <xdr:col>1</xdr:col>
      <xdr:colOff>5524500</xdr:colOff>
      <xdr:row>24</xdr:row>
      <xdr:rowOff>47625</xdr:rowOff>
    </xdr:to>
    <xdr:cxnSp macro="">
      <xdr:nvCxnSpPr>
        <xdr:cNvPr id="11" name="Straight Arrow Connector 10">
          <a:extLst>
            <a:ext uri="{FF2B5EF4-FFF2-40B4-BE49-F238E27FC236}">
              <a16:creationId xmlns:a16="http://schemas.microsoft.com/office/drawing/2014/main" id="{EDFE7402-7993-4DD3-8002-2ED4CB2D5761}"/>
            </a:ext>
          </a:extLst>
        </xdr:cNvPr>
        <xdr:cNvCxnSpPr/>
      </xdr:nvCxnSpPr>
      <xdr:spPr>
        <a:xfrm flipV="1">
          <a:off x="4095750" y="5976937"/>
          <a:ext cx="1750219" cy="535782"/>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35718</xdr:colOff>
      <xdr:row>1</xdr:row>
      <xdr:rowOff>73730</xdr:rowOff>
    </xdr:from>
    <xdr:to>
      <xdr:col>1</xdr:col>
      <xdr:colOff>1056480</xdr:colOff>
      <xdr:row>5</xdr:row>
      <xdr:rowOff>17304</xdr:rowOff>
    </xdr:to>
    <xdr:pic>
      <xdr:nvPicPr>
        <xdr:cNvPr id="26" name="Picture 25" descr="A picture containing qr code&#10;&#10;Description automatically generated">
          <a:extLst>
            <a:ext uri="{FF2B5EF4-FFF2-40B4-BE49-F238E27FC236}">
              <a16:creationId xmlns:a16="http://schemas.microsoft.com/office/drawing/2014/main" id="{E5E923C4-298A-B6F4-F6AF-238253193A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7187" y="252324"/>
          <a:ext cx="1023937" cy="657949"/>
        </a:xfrm>
        <a:prstGeom prst="rect">
          <a:avLst/>
        </a:prstGeom>
        <a:noFill/>
        <a:ln>
          <a:noFill/>
        </a:ln>
      </xdr:spPr>
    </xdr:pic>
    <xdr:clientData/>
  </xdr:twoCellAnchor>
  <xdr:twoCellAnchor editAs="oneCell">
    <xdr:from>
      <xdr:col>1</xdr:col>
      <xdr:colOff>5647533</xdr:colOff>
      <xdr:row>36</xdr:row>
      <xdr:rowOff>211139</xdr:rowOff>
    </xdr:from>
    <xdr:to>
      <xdr:col>4</xdr:col>
      <xdr:colOff>28577</xdr:colOff>
      <xdr:row>46</xdr:row>
      <xdr:rowOff>59349</xdr:rowOff>
    </xdr:to>
    <xdr:pic>
      <xdr:nvPicPr>
        <xdr:cNvPr id="27" name="Picture 26">
          <a:extLst>
            <a:ext uri="{FF2B5EF4-FFF2-40B4-BE49-F238E27FC236}">
              <a16:creationId xmlns:a16="http://schemas.microsoft.com/office/drawing/2014/main" id="{07B3E373-28B0-38E8-8033-9AFEE3E7B97E}"/>
            </a:ext>
          </a:extLst>
        </xdr:cNvPr>
        <xdr:cNvPicPr>
          <a:picLocks noChangeAspect="1"/>
        </xdr:cNvPicPr>
      </xdr:nvPicPr>
      <xdr:blipFill>
        <a:blip xmlns:r="http://schemas.openxmlformats.org/officeDocument/2006/relationships" r:embed="rId3"/>
        <a:stretch>
          <a:fillRect/>
        </a:stretch>
      </xdr:blipFill>
      <xdr:spPr>
        <a:xfrm>
          <a:off x="5969002" y="8295483"/>
          <a:ext cx="3357563" cy="2724760"/>
        </a:xfrm>
        <a:prstGeom prst="rect">
          <a:avLst/>
        </a:prstGeom>
      </xdr:spPr>
    </xdr:pic>
    <xdr:clientData/>
  </xdr:twoCellAnchor>
  <xdr:twoCellAnchor>
    <xdr:from>
      <xdr:col>1</xdr:col>
      <xdr:colOff>5230018</xdr:colOff>
      <xdr:row>40</xdr:row>
      <xdr:rowOff>113506</xdr:rowOff>
    </xdr:from>
    <xdr:to>
      <xdr:col>1</xdr:col>
      <xdr:colOff>5662614</xdr:colOff>
      <xdr:row>42</xdr:row>
      <xdr:rowOff>8245</xdr:rowOff>
    </xdr:to>
    <xdr:cxnSp macro="">
      <xdr:nvCxnSpPr>
        <xdr:cNvPr id="28" name="Straight Arrow Connector 27">
          <a:extLst>
            <a:ext uri="{FF2B5EF4-FFF2-40B4-BE49-F238E27FC236}">
              <a16:creationId xmlns:a16="http://schemas.microsoft.com/office/drawing/2014/main" id="{3619615A-B233-4665-AB96-9B52B5D08C49}"/>
            </a:ext>
          </a:extLst>
        </xdr:cNvPr>
        <xdr:cNvCxnSpPr/>
      </xdr:nvCxnSpPr>
      <xdr:spPr>
        <a:xfrm>
          <a:off x="5551487" y="9352756"/>
          <a:ext cx="432596" cy="275739"/>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5212557</xdr:colOff>
      <xdr:row>40</xdr:row>
      <xdr:rowOff>113506</xdr:rowOff>
    </xdr:from>
    <xdr:to>
      <xdr:col>1</xdr:col>
      <xdr:colOff>5691187</xdr:colOff>
      <xdr:row>40</xdr:row>
      <xdr:rowOff>166687</xdr:rowOff>
    </xdr:to>
    <xdr:cxnSp macro="">
      <xdr:nvCxnSpPr>
        <xdr:cNvPr id="29" name="Straight Arrow Connector 28">
          <a:extLst>
            <a:ext uri="{FF2B5EF4-FFF2-40B4-BE49-F238E27FC236}">
              <a16:creationId xmlns:a16="http://schemas.microsoft.com/office/drawing/2014/main" id="{7AD3C372-480A-49EB-B086-FECE14AAAE37}"/>
            </a:ext>
          </a:extLst>
        </xdr:cNvPr>
        <xdr:cNvCxnSpPr/>
      </xdr:nvCxnSpPr>
      <xdr:spPr>
        <a:xfrm>
          <a:off x="5534026" y="9352756"/>
          <a:ext cx="478630" cy="53181"/>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4202113</xdr:colOff>
      <xdr:row>36</xdr:row>
      <xdr:rowOff>229396</xdr:rowOff>
    </xdr:from>
    <xdr:to>
      <xdr:col>12</xdr:col>
      <xdr:colOff>141216</xdr:colOff>
      <xdr:row>45</xdr:row>
      <xdr:rowOff>50008</xdr:rowOff>
    </xdr:to>
    <xdr:pic>
      <xdr:nvPicPr>
        <xdr:cNvPr id="37" name="Picture 36">
          <a:extLst>
            <a:ext uri="{FF2B5EF4-FFF2-40B4-BE49-F238E27FC236}">
              <a16:creationId xmlns:a16="http://schemas.microsoft.com/office/drawing/2014/main" id="{C8BC887B-C1AD-E1D8-DE7C-B25A965EEE9B}"/>
            </a:ext>
          </a:extLst>
        </xdr:cNvPr>
        <xdr:cNvPicPr>
          <a:picLocks noChangeAspect="1"/>
        </xdr:cNvPicPr>
      </xdr:nvPicPr>
      <xdr:blipFill>
        <a:blip xmlns:r="http://schemas.openxmlformats.org/officeDocument/2006/relationships" r:embed="rId4"/>
        <a:stretch>
          <a:fillRect/>
        </a:stretch>
      </xdr:blipFill>
      <xdr:spPr>
        <a:xfrm>
          <a:off x="13858082" y="8313740"/>
          <a:ext cx="3797228" cy="2493962"/>
        </a:xfrm>
        <a:prstGeom prst="rect">
          <a:avLst/>
        </a:prstGeom>
      </xdr:spPr>
    </xdr:pic>
    <xdr:clientData/>
  </xdr:twoCellAnchor>
  <xdr:twoCellAnchor>
    <xdr:from>
      <xdr:col>5</xdr:col>
      <xdr:colOff>4131468</xdr:colOff>
      <xdr:row>41</xdr:row>
      <xdr:rowOff>86518</xdr:rowOff>
    </xdr:from>
    <xdr:to>
      <xdr:col>9</xdr:col>
      <xdr:colOff>503237</xdr:colOff>
      <xdr:row>42</xdr:row>
      <xdr:rowOff>285750</xdr:rowOff>
    </xdr:to>
    <xdr:cxnSp macro="">
      <xdr:nvCxnSpPr>
        <xdr:cNvPr id="42" name="Straight Arrow Connector 41">
          <a:extLst>
            <a:ext uri="{FF2B5EF4-FFF2-40B4-BE49-F238E27FC236}">
              <a16:creationId xmlns:a16="http://schemas.microsoft.com/office/drawing/2014/main" id="{399B4B0B-211C-4B3D-A11F-71B5B55CB58D}"/>
            </a:ext>
          </a:extLst>
        </xdr:cNvPr>
        <xdr:cNvCxnSpPr/>
      </xdr:nvCxnSpPr>
      <xdr:spPr>
        <a:xfrm flipV="1">
          <a:off x="13787437" y="9504362"/>
          <a:ext cx="2408238" cy="401638"/>
        </a:xfrm>
        <a:prstGeom prst="straightConnector1">
          <a:avLst/>
        </a:prstGeom>
        <a:ln w="12700">
          <a:solidFill>
            <a:srgbClr val="641C2E"/>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106362</xdr:colOff>
      <xdr:row>6</xdr:row>
      <xdr:rowOff>134074</xdr:rowOff>
    </xdr:to>
    <xdr:pic>
      <xdr:nvPicPr>
        <xdr:cNvPr id="3" name="Picture 2" descr="A picture containing qr code&#10;&#10;Description automatically generated">
          <a:extLst>
            <a:ext uri="{FF2B5EF4-FFF2-40B4-BE49-F238E27FC236}">
              <a16:creationId xmlns:a16="http://schemas.microsoft.com/office/drawing/2014/main" id="{D2E71375-8B14-4D7E-9FCE-D6422F0D2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571500"/>
          <a:ext cx="1020762" cy="705574"/>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514350</xdr:colOff>
      <xdr:row>1</xdr:row>
      <xdr:rowOff>85725</xdr:rowOff>
    </xdr:from>
    <xdr:to>
      <xdr:col>2</xdr:col>
      <xdr:colOff>430212</xdr:colOff>
      <xdr:row>5</xdr:row>
      <xdr:rowOff>29299</xdr:rowOff>
    </xdr:to>
    <xdr:pic>
      <xdr:nvPicPr>
        <xdr:cNvPr id="3" name="Picture 2" descr="A picture containing qr code&#10;&#10;Description automatically generated">
          <a:extLst>
            <a:ext uri="{FF2B5EF4-FFF2-40B4-BE49-F238E27FC236}">
              <a16:creationId xmlns:a16="http://schemas.microsoft.com/office/drawing/2014/main" id="{6C040DC9-2B45-49D3-ADF5-87722310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4350" y="276225"/>
          <a:ext cx="1020762" cy="705574"/>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439737</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866E3BA0-62C3-40F4-A997-C0BD5BC07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381000"/>
          <a:ext cx="1020762" cy="705574"/>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2</xdr:row>
      <xdr:rowOff>114300</xdr:rowOff>
    </xdr:from>
    <xdr:to>
      <xdr:col>2</xdr:col>
      <xdr:colOff>106362</xdr:colOff>
      <xdr:row>6</xdr:row>
      <xdr:rowOff>57874</xdr:rowOff>
    </xdr:to>
    <xdr:pic>
      <xdr:nvPicPr>
        <xdr:cNvPr id="3" name="Picture 2" descr="A picture containing qr code&#10;&#10;Description automatically generated">
          <a:extLst>
            <a:ext uri="{FF2B5EF4-FFF2-40B4-BE49-F238E27FC236}">
              <a16:creationId xmlns:a16="http://schemas.microsoft.com/office/drawing/2014/main" id="{A71628DA-77B9-40ED-AC5E-4D2A72D5CD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495300"/>
          <a:ext cx="1020762" cy="705574"/>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47625</xdr:rowOff>
    </xdr:from>
    <xdr:to>
      <xdr:col>2</xdr:col>
      <xdr:colOff>439737</xdr:colOff>
      <xdr:row>5</xdr:row>
      <xdr:rowOff>181699</xdr:rowOff>
    </xdr:to>
    <xdr:pic>
      <xdr:nvPicPr>
        <xdr:cNvPr id="3" name="Picture 2" descr="A picture containing qr code&#10;&#10;Description automatically generated">
          <a:extLst>
            <a:ext uri="{FF2B5EF4-FFF2-40B4-BE49-F238E27FC236}">
              <a16:creationId xmlns:a16="http://schemas.microsoft.com/office/drawing/2014/main" id="{FE917141-BE0A-4655-973B-1B86B5178C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428625"/>
          <a:ext cx="1020762" cy="705574"/>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439737</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B774C99C-1AFC-4DFE-A182-6F09B2BEF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381000"/>
          <a:ext cx="1020762" cy="705574"/>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106362</xdr:colOff>
      <xdr:row>6</xdr:row>
      <xdr:rowOff>134074</xdr:rowOff>
    </xdr:to>
    <xdr:pic>
      <xdr:nvPicPr>
        <xdr:cNvPr id="3" name="Picture 2" descr="A picture containing qr code&#10;&#10;Description automatically generated">
          <a:extLst>
            <a:ext uri="{FF2B5EF4-FFF2-40B4-BE49-F238E27FC236}">
              <a16:creationId xmlns:a16="http://schemas.microsoft.com/office/drawing/2014/main" id="{79CCEC93-1D8A-4260-BA57-04C8DA0309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571500"/>
          <a:ext cx="1020762" cy="7055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1020762</xdr:colOff>
      <xdr:row>5</xdr:row>
      <xdr:rowOff>229324</xdr:rowOff>
    </xdr:to>
    <xdr:pic>
      <xdr:nvPicPr>
        <xdr:cNvPr id="2" name="Picture 1" descr="A picture containing qr code&#10;&#10;Description automatically generated">
          <a:extLst>
            <a:ext uri="{FF2B5EF4-FFF2-40B4-BE49-F238E27FC236}">
              <a16:creationId xmlns:a16="http://schemas.microsoft.com/office/drawing/2014/main" id="{053C0C25-1871-4B6D-8BCA-36DE5FD945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714375"/>
          <a:ext cx="1020762" cy="7055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95250</xdr:rowOff>
    </xdr:from>
    <xdr:to>
      <xdr:col>1</xdr:col>
      <xdr:colOff>1020762</xdr:colOff>
      <xdr:row>5</xdr:row>
      <xdr:rowOff>38824</xdr:rowOff>
    </xdr:to>
    <xdr:pic>
      <xdr:nvPicPr>
        <xdr:cNvPr id="3" name="Picture 2" descr="A picture containing qr code&#10;&#10;Description automatically generated">
          <a:extLst>
            <a:ext uri="{FF2B5EF4-FFF2-40B4-BE49-F238E27FC236}">
              <a16:creationId xmlns:a16="http://schemas.microsoft.com/office/drawing/2014/main" id="{A67FD368-B9B8-4C47-9862-7790A325CE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285750"/>
          <a:ext cx="1020762" cy="705574"/>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106362</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D0DB6AB0-534C-4B52-898F-CB5F99FFC2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381000"/>
          <a:ext cx="1020762" cy="705574"/>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439737</xdr:colOff>
      <xdr:row>5</xdr:row>
      <xdr:rowOff>134074</xdr:rowOff>
    </xdr:to>
    <xdr:pic>
      <xdr:nvPicPr>
        <xdr:cNvPr id="2" name="Picture 1" descr="A picture containing qr code&#10;&#10;Description automatically generated">
          <a:extLst>
            <a:ext uri="{FF2B5EF4-FFF2-40B4-BE49-F238E27FC236}">
              <a16:creationId xmlns:a16="http://schemas.microsoft.com/office/drawing/2014/main" id="{88A6CC86-592A-4AD1-A4C8-FCFEBBE8B2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381000"/>
          <a:ext cx="1020762" cy="70557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439737</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96C7F3FA-E346-4BB0-9B4D-BD557BEBF2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381000"/>
          <a:ext cx="1020762" cy="705574"/>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106362</xdr:colOff>
      <xdr:row>6</xdr:row>
      <xdr:rowOff>134074</xdr:rowOff>
    </xdr:to>
    <xdr:pic>
      <xdr:nvPicPr>
        <xdr:cNvPr id="3" name="Picture 2" descr="A picture containing qr code&#10;&#10;Description automatically generated">
          <a:extLst>
            <a:ext uri="{FF2B5EF4-FFF2-40B4-BE49-F238E27FC236}">
              <a16:creationId xmlns:a16="http://schemas.microsoft.com/office/drawing/2014/main" id="{536164FC-835F-4ABD-A8E8-B68E339DEB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571500"/>
          <a:ext cx="1020762" cy="705574"/>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1</xdr:row>
      <xdr:rowOff>171450</xdr:rowOff>
    </xdr:from>
    <xdr:to>
      <xdr:col>2</xdr:col>
      <xdr:colOff>487362</xdr:colOff>
      <xdr:row>5</xdr:row>
      <xdr:rowOff>115024</xdr:rowOff>
    </xdr:to>
    <xdr:pic>
      <xdr:nvPicPr>
        <xdr:cNvPr id="3" name="Picture 2" descr="A picture containing qr code&#10;&#10;Description automatically generated">
          <a:extLst>
            <a:ext uri="{FF2B5EF4-FFF2-40B4-BE49-F238E27FC236}">
              <a16:creationId xmlns:a16="http://schemas.microsoft.com/office/drawing/2014/main" id="{F8C3C21F-F1C3-4EF1-9D24-26C2BEB9CD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361950"/>
          <a:ext cx="1020762" cy="705574"/>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439737</xdr:colOff>
      <xdr:row>5</xdr:row>
      <xdr:rowOff>134074</xdr:rowOff>
    </xdr:to>
    <xdr:pic>
      <xdr:nvPicPr>
        <xdr:cNvPr id="3" name="Picture 2" descr="A picture containing qr code&#10;&#10;Description automatically generated">
          <a:extLst>
            <a:ext uri="{FF2B5EF4-FFF2-40B4-BE49-F238E27FC236}">
              <a16:creationId xmlns:a16="http://schemas.microsoft.com/office/drawing/2014/main" id="{53120060-49E5-4A1E-8DD3-F78E0D2D9D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5" y="381000"/>
          <a:ext cx="1020762" cy="705574"/>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5352-6DE9-49E3-BC2B-4FF9E2D47E6A}">
  <dimension ref="A7:N47"/>
  <sheetViews>
    <sheetView showGridLines="0" topLeftCell="B24" zoomScale="80" zoomScaleNormal="80" workbookViewId="0">
      <selection activeCell="F41" sqref="F41"/>
    </sheetView>
  </sheetViews>
  <sheetFormatPr defaultRowHeight="15"/>
  <cols>
    <col min="1" max="1" width="4.5703125" style="51" customWidth="1"/>
    <col min="2" max="2" width="99.140625" customWidth="1"/>
    <col min="4" max="4" width="20.7109375" customWidth="1"/>
    <col min="5" max="5" width="4.85546875" customWidth="1"/>
    <col min="6" max="6" width="60.28515625" customWidth="1"/>
  </cols>
  <sheetData>
    <row r="7" spans="1:14" ht="31.5">
      <c r="B7" s="194" t="s">
        <v>0</v>
      </c>
      <c r="C7" s="194"/>
      <c r="D7" s="194"/>
      <c r="E7" s="194"/>
      <c r="F7" s="194"/>
      <c r="G7" s="194"/>
      <c r="H7" s="194"/>
      <c r="I7" s="194"/>
      <c r="J7" s="194"/>
    </row>
    <row r="8" spans="1:14" ht="53.45" customHeight="1">
      <c r="B8" s="54" t="s">
        <v>1</v>
      </c>
    </row>
    <row r="9" spans="1:14" ht="26.25">
      <c r="B9" s="58" t="s">
        <v>2</v>
      </c>
      <c r="C9" s="52"/>
      <c r="D9" s="52"/>
      <c r="E9" s="52"/>
      <c r="J9" s="52"/>
    </row>
    <row r="10" spans="1:14" ht="44.45" customHeight="1">
      <c r="B10" s="54" t="s">
        <v>3</v>
      </c>
      <c r="J10" s="54"/>
      <c r="K10" s="54"/>
      <c r="L10" s="54"/>
      <c r="M10" s="54"/>
      <c r="N10" s="54"/>
    </row>
    <row r="11" spans="1:14">
      <c r="B11" s="190"/>
    </row>
    <row r="12" spans="1:14" ht="18.75">
      <c r="B12" s="50" t="s">
        <v>4</v>
      </c>
      <c r="C12" s="50"/>
      <c r="D12" s="50"/>
      <c r="E12" s="50"/>
    </row>
    <row r="13" spans="1:14">
      <c r="A13" s="51">
        <v>1</v>
      </c>
      <c r="B13" s="190" t="s">
        <v>5</v>
      </c>
    </row>
    <row r="14" spans="1:14">
      <c r="B14" s="191" t="s">
        <v>6</v>
      </c>
    </row>
    <row r="15" spans="1:14">
      <c r="B15" s="191" t="s">
        <v>7</v>
      </c>
    </row>
    <row r="16" spans="1:14">
      <c r="B16" s="191" t="s">
        <v>8</v>
      </c>
    </row>
    <row r="17" spans="1:3">
      <c r="B17" s="191" t="s">
        <v>9</v>
      </c>
    </row>
    <row r="18" spans="1:3">
      <c r="B18" s="190"/>
    </row>
    <row r="19" spans="1:3">
      <c r="A19" s="51">
        <v>2</v>
      </c>
      <c r="B19" s="190" t="s">
        <v>10</v>
      </c>
    </row>
    <row r="20" spans="1:3">
      <c r="B20" s="192" t="s">
        <v>11</v>
      </c>
      <c r="C20" s="190"/>
    </row>
    <row r="21" spans="1:3">
      <c r="B21" s="192" t="s">
        <v>12</v>
      </c>
      <c r="C21" s="190"/>
    </row>
    <row r="22" spans="1:3">
      <c r="B22" s="192" t="s">
        <v>13</v>
      </c>
      <c r="C22" s="190"/>
    </row>
    <row r="23" spans="1:3">
      <c r="B23" s="192" t="s">
        <v>14</v>
      </c>
      <c r="C23" s="190"/>
    </row>
    <row r="24" spans="1:3">
      <c r="B24" s="192" t="s">
        <v>15</v>
      </c>
      <c r="C24" s="190"/>
    </row>
    <row r="25" spans="1:3">
      <c r="B25" s="192" t="s">
        <v>16</v>
      </c>
      <c r="C25" s="190"/>
    </row>
    <row r="26" spans="1:3">
      <c r="B26" s="192" t="s">
        <v>17</v>
      </c>
      <c r="C26" s="190"/>
    </row>
    <row r="27" spans="1:3">
      <c r="B27" s="192" t="s">
        <v>18</v>
      </c>
      <c r="C27" s="190"/>
    </row>
    <row r="29" spans="1:3">
      <c r="A29" s="51">
        <v>3</v>
      </c>
      <c r="B29" s="190" t="s">
        <v>19</v>
      </c>
    </row>
    <row r="30" spans="1:3">
      <c r="B30" s="190"/>
    </row>
    <row r="31" spans="1:3">
      <c r="A31" s="51">
        <v>4</v>
      </c>
      <c r="B31" s="190" t="s">
        <v>20</v>
      </c>
    </row>
    <row r="32" spans="1:3">
      <c r="B32" s="190"/>
    </row>
    <row r="33" spans="1:6" ht="30">
      <c r="A33" s="53">
        <v>5</v>
      </c>
      <c r="B33" s="193" t="s">
        <v>21</v>
      </c>
    </row>
    <row r="36" spans="1:6" ht="26.25">
      <c r="B36" s="55" t="s">
        <v>22</v>
      </c>
      <c r="C36" s="52"/>
      <c r="D36" s="52"/>
      <c r="E36" s="52"/>
    </row>
    <row r="37" spans="1:6" ht="30">
      <c r="B37" s="54" t="s">
        <v>23</v>
      </c>
      <c r="C37" s="54"/>
      <c r="D37" s="54"/>
      <c r="E37" s="54"/>
    </row>
    <row r="39" spans="1:6" ht="18.75">
      <c r="B39" s="50" t="s">
        <v>24</v>
      </c>
      <c r="C39" s="50"/>
      <c r="D39" s="50"/>
      <c r="E39" s="50"/>
      <c r="F39" s="50" t="s">
        <v>25</v>
      </c>
    </row>
    <row r="40" spans="1:6" ht="30">
      <c r="A40" s="51">
        <v>1</v>
      </c>
      <c r="B40" s="190" t="s">
        <v>26</v>
      </c>
      <c r="E40" s="53">
        <v>1</v>
      </c>
      <c r="F40" s="189" t="s">
        <v>27</v>
      </c>
    </row>
    <row r="41" spans="1:6" ht="30">
      <c r="A41" s="51">
        <v>2</v>
      </c>
      <c r="B41" s="190" t="s">
        <v>28</v>
      </c>
      <c r="E41" s="51">
        <v>2</v>
      </c>
      <c r="F41" s="189" t="s">
        <v>29</v>
      </c>
    </row>
    <row r="42" spans="1:6" ht="15.75">
      <c r="B42" s="56" t="s">
        <v>30</v>
      </c>
    </row>
    <row r="43" spans="1:6" ht="47.25">
      <c r="F43" s="57" t="s">
        <v>31</v>
      </c>
    </row>
    <row r="44" spans="1:6">
      <c r="B44" s="190"/>
    </row>
    <row r="45" spans="1:6">
      <c r="B45" s="190"/>
    </row>
    <row r="47" spans="1:6" ht="18.75">
      <c r="C47" s="50"/>
      <c r="D47" s="50"/>
      <c r="E47" s="50"/>
    </row>
  </sheetData>
  <mergeCells count="1">
    <mergeCell ref="B7:J7"/>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35896-714C-4159-884F-D8CA488F8F29}">
  <sheetPr>
    <pageSetUpPr fitToPage="1"/>
  </sheetPr>
  <dimension ref="A7:Z1000"/>
  <sheetViews>
    <sheetView showGridLines="0" zoomScale="75" zoomScaleNormal="75" workbookViewId="0">
      <selection activeCell="B4" sqref="B4"/>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140625" customWidth="1"/>
    <col min="11" max="11" width="3.5703125" customWidth="1"/>
    <col min="12" max="26" width="8.7109375" customWidth="1"/>
  </cols>
  <sheetData>
    <row r="7" spans="2:12" ht="30.6" customHeight="1"/>
    <row r="8" spans="2:12" ht="26.25">
      <c r="B8" s="310" t="s">
        <v>0</v>
      </c>
      <c r="C8" s="310"/>
      <c r="D8" s="310"/>
      <c r="E8" s="310"/>
      <c r="F8" s="310"/>
      <c r="G8" s="310"/>
      <c r="H8" s="1"/>
      <c r="I8" s="1"/>
    </row>
    <row r="9" spans="2:12" ht="26.25">
      <c r="B9" s="205" t="s">
        <v>106</v>
      </c>
      <c r="C9" s="205"/>
      <c r="D9" s="205"/>
      <c r="E9" s="205"/>
      <c r="F9" s="205"/>
      <c r="G9" s="205"/>
      <c r="H9" s="205"/>
      <c r="I9" s="205"/>
      <c r="J9" s="205"/>
    </row>
    <row r="11" spans="2:12" ht="24" customHeight="1">
      <c r="B11" s="311" t="s">
        <v>107</v>
      </c>
      <c r="C11" s="311"/>
      <c r="D11" s="311"/>
      <c r="E11" s="311"/>
      <c r="F11" s="311"/>
      <c r="G11" s="311"/>
      <c r="H11" s="311"/>
      <c r="I11" s="311"/>
      <c r="J11" s="311"/>
    </row>
    <row r="12" spans="2:12" ht="24" customHeight="1">
      <c r="B12" s="255" t="s">
        <v>108</v>
      </c>
      <c r="C12" s="312"/>
      <c r="D12" s="312"/>
      <c r="E12" s="312"/>
      <c r="F12" s="271"/>
      <c r="G12" s="286"/>
      <c r="H12" s="286"/>
      <c r="I12" s="286"/>
      <c r="J12" s="287"/>
      <c r="L12" s="6" t="s">
        <v>109</v>
      </c>
    </row>
    <row r="13" spans="2:12" ht="24" customHeight="1">
      <c r="B13" s="255" t="s">
        <v>110</v>
      </c>
      <c r="C13" s="312"/>
      <c r="D13" s="312"/>
      <c r="E13" s="312"/>
      <c r="F13" s="272"/>
      <c r="G13" s="273"/>
      <c r="H13" s="273"/>
      <c r="I13" s="273"/>
      <c r="J13" s="274"/>
      <c r="L13" s="6" t="s">
        <v>111</v>
      </c>
    </row>
    <row r="14" spans="2:12" ht="24" customHeight="1">
      <c r="B14" s="255" t="s">
        <v>112</v>
      </c>
      <c r="C14" s="312"/>
      <c r="D14" s="312"/>
      <c r="E14" s="312"/>
      <c r="F14" s="214" t="str">
        <f>IFERROR(VLOOKUP(F13,'school data '!A5:C1005,2,FALSE),"please enter / check school ID number" )</f>
        <v>please enter / check school ID number</v>
      </c>
      <c r="G14" s="286"/>
      <c r="H14" s="286"/>
      <c r="I14" s="286"/>
      <c r="J14" s="287"/>
      <c r="L14" s="6" t="s">
        <v>113</v>
      </c>
    </row>
    <row r="15" spans="2:12" ht="24" customHeight="1">
      <c r="B15" s="255" t="s">
        <v>114</v>
      </c>
      <c r="C15" s="312"/>
      <c r="D15" s="312"/>
      <c r="E15" s="312"/>
      <c r="F15" s="214" t="s">
        <v>206</v>
      </c>
      <c r="G15" s="286"/>
      <c r="H15" s="286"/>
      <c r="I15" s="286"/>
      <c r="J15" s="287"/>
      <c r="L15" s="6" t="s">
        <v>115</v>
      </c>
    </row>
    <row r="16" spans="2:12" ht="24" customHeight="1">
      <c r="B16" s="255" t="s">
        <v>116</v>
      </c>
      <c r="C16" s="312"/>
      <c r="D16" s="312"/>
      <c r="E16" s="312"/>
      <c r="F16" s="270"/>
      <c r="G16" s="286"/>
      <c r="H16" s="286"/>
      <c r="I16" s="286"/>
      <c r="J16" s="287"/>
    </row>
    <row r="18" spans="1:26" ht="18.75">
      <c r="B18" s="311" t="s">
        <v>117</v>
      </c>
      <c r="C18" s="311"/>
      <c r="D18" s="311"/>
      <c r="E18" s="311"/>
      <c r="F18" s="311"/>
      <c r="G18" s="311"/>
      <c r="H18" s="311"/>
      <c r="I18" s="311"/>
      <c r="J18" s="311"/>
    </row>
    <row r="19" spans="1:26" ht="24" customHeight="1">
      <c r="A19" s="2"/>
      <c r="B19" s="264" t="s">
        <v>118</v>
      </c>
      <c r="C19" s="313"/>
      <c r="D19" s="313"/>
      <c r="E19" s="313"/>
      <c r="F19" s="313"/>
      <c r="G19" s="313"/>
      <c r="H19" s="313"/>
      <c r="I19" s="313"/>
      <c r="J19" s="19">
        <f>'EoT Fin Report T1 2026'!J38</f>
        <v>0</v>
      </c>
      <c r="K19" s="2"/>
      <c r="L19" s="4" t="s">
        <v>119</v>
      </c>
      <c r="M19" s="2"/>
      <c r="N19" s="2"/>
      <c r="O19" s="2"/>
      <c r="P19" s="2"/>
      <c r="Q19" s="2"/>
      <c r="R19" s="2"/>
      <c r="S19" s="2"/>
      <c r="T19" s="2"/>
      <c r="U19" s="2"/>
      <c r="V19" s="2"/>
      <c r="W19" s="2"/>
      <c r="X19" s="2"/>
      <c r="Y19" s="2"/>
      <c r="Z19" s="2"/>
    </row>
    <row r="20" spans="1:26" ht="24" customHeight="1">
      <c r="A20" s="2"/>
      <c r="B20" s="258" t="s">
        <v>120</v>
      </c>
      <c r="C20" s="314"/>
      <c r="D20" s="314"/>
      <c r="E20" s="314"/>
      <c r="F20" s="314"/>
      <c r="G20" s="314"/>
      <c r="H20" s="314"/>
      <c r="I20" s="314"/>
      <c r="J20" s="315"/>
      <c r="K20" s="2"/>
      <c r="L20" s="4"/>
      <c r="M20" s="2"/>
      <c r="N20" s="2"/>
      <c r="O20" s="2"/>
      <c r="P20" s="2"/>
      <c r="Q20" s="2"/>
      <c r="R20" s="2"/>
      <c r="S20" s="2"/>
      <c r="T20" s="2"/>
      <c r="U20" s="2"/>
      <c r="V20" s="2"/>
      <c r="W20" s="2"/>
      <c r="X20" s="2"/>
      <c r="Y20" s="2"/>
      <c r="Z20" s="2"/>
    </row>
    <row r="21" spans="1:26" ht="24" customHeight="1">
      <c r="A21" s="2"/>
      <c r="B21" s="268" t="s">
        <v>121</v>
      </c>
      <c r="C21" s="316"/>
      <c r="D21" s="316"/>
      <c r="E21" s="316"/>
      <c r="F21" s="316"/>
      <c r="G21" s="316"/>
      <c r="H21" s="19">
        <f>'Funding Form T2 2026 HEAD'!I32+'Funding Form T2 2026 HEAD'!I40+'Funding Form T2 2026 HEAD'!I48+'Funding Form T2 2026 RECEIVING'!I32+'Funding Form T2 2026 RECEIVING'!I40+'Funding Form T2 2026 RECEIVING'!I48</f>
        <v>0</v>
      </c>
      <c r="I21" s="25" t="str">
        <f t="shared" ref="I21:I23" si="0">IFERROR(+H21/$H$24,"")</f>
        <v/>
      </c>
      <c r="J21" s="26"/>
      <c r="K21" s="2"/>
      <c r="L21" s="4" t="s">
        <v>203</v>
      </c>
      <c r="M21" s="2"/>
      <c r="N21" s="2"/>
      <c r="O21" s="2"/>
      <c r="P21" s="2"/>
      <c r="Q21" s="2"/>
      <c r="R21" s="2"/>
      <c r="S21" s="2"/>
      <c r="T21" s="2"/>
      <c r="U21" s="2"/>
      <c r="V21" s="2"/>
      <c r="W21" s="2"/>
      <c r="X21" s="2"/>
      <c r="Y21" s="2"/>
      <c r="Z21" s="2"/>
    </row>
    <row r="22" spans="1:26" ht="24" customHeight="1">
      <c r="A22" s="2"/>
      <c r="B22" s="269" t="s">
        <v>123</v>
      </c>
      <c r="C22" s="317"/>
      <c r="D22" s="317"/>
      <c r="E22" s="317"/>
      <c r="F22" s="317"/>
      <c r="G22" s="317"/>
      <c r="H22" s="19">
        <f>'Funding Form T2 2026 HEAD'!I51+'Funding Form T2 2026 RECEIVING'!I51</f>
        <v>0</v>
      </c>
      <c r="I22" s="25" t="str">
        <f t="shared" si="0"/>
        <v/>
      </c>
      <c r="J22" s="26"/>
      <c r="K22" s="2"/>
      <c r="L22" s="4" t="s">
        <v>124</v>
      </c>
      <c r="M22" s="2"/>
      <c r="N22" s="2"/>
      <c r="O22" s="2"/>
      <c r="P22" s="2"/>
      <c r="Q22" s="2"/>
      <c r="R22" s="2"/>
      <c r="S22" s="2"/>
      <c r="T22" s="2"/>
      <c r="U22" s="2"/>
      <c r="V22" s="2"/>
      <c r="W22" s="2"/>
      <c r="X22" s="2"/>
      <c r="Y22" s="2"/>
      <c r="Z22" s="2"/>
    </row>
    <row r="23" spans="1:26" ht="24" customHeight="1">
      <c r="A23" s="2"/>
      <c r="B23" s="269" t="s">
        <v>125</v>
      </c>
      <c r="C23" s="317"/>
      <c r="D23" s="317"/>
      <c r="E23" s="317"/>
      <c r="F23" s="317"/>
      <c r="G23" s="317"/>
      <c r="H23" s="19">
        <v>0</v>
      </c>
      <c r="I23" s="25" t="str">
        <f t="shared" si="0"/>
        <v/>
      </c>
      <c r="J23" s="26"/>
      <c r="K23" s="2"/>
      <c r="L23" s="4" t="s">
        <v>126</v>
      </c>
      <c r="M23" s="2"/>
      <c r="N23" s="2"/>
      <c r="O23" s="2"/>
      <c r="P23" s="2"/>
      <c r="Q23" s="2"/>
      <c r="R23" s="2"/>
      <c r="S23" s="2"/>
      <c r="T23" s="2"/>
      <c r="U23" s="2"/>
      <c r="V23" s="2"/>
      <c r="W23" s="2"/>
      <c r="X23" s="2"/>
      <c r="Y23" s="2"/>
      <c r="Z23" s="2"/>
    </row>
    <row r="24" spans="1:26" ht="24" customHeight="1">
      <c r="A24" s="2"/>
      <c r="B24" s="254" t="s">
        <v>127</v>
      </c>
      <c r="C24" s="317"/>
      <c r="D24" s="317"/>
      <c r="E24" s="317"/>
      <c r="F24" s="317"/>
      <c r="G24" s="317"/>
      <c r="H24" s="27">
        <f>SUM(H21:H23)</f>
        <v>0</v>
      </c>
      <c r="I24" s="28"/>
      <c r="J24" s="29"/>
      <c r="K24" s="2"/>
      <c r="L24" s="4"/>
      <c r="M24" s="2"/>
      <c r="N24" s="2"/>
      <c r="O24" s="2"/>
      <c r="P24" s="2"/>
      <c r="Q24" s="2"/>
      <c r="R24" s="2"/>
      <c r="S24" s="2"/>
      <c r="T24" s="2"/>
      <c r="U24" s="2"/>
      <c r="V24" s="2"/>
      <c r="W24" s="2"/>
      <c r="X24" s="2"/>
      <c r="Y24" s="2"/>
      <c r="Z24" s="2"/>
    </row>
    <row r="25" spans="1:26" ht="9.75" customHeight="1">
      <c r="L25" s="3"/>
    </row>
    <row r="26" spans="1:26" ht="24" customHeight="1">
      <c r="A26" s="2"/>
      <c r="B26" s="258" t="s">
        <v>128</v>
      </c>
      <c r="C26" s="314"/>
      <c r="D26" s="314"/>
      <c r="E26" s="314"/>
      <c r="F26" s="314"/>
      <c r="G26" s="314"/>
      <c r="H26" s="314"/>
      <c r="I26" s="314"/>
      <c r="J26" s="315"/>
      <c r="K26" s="2"/>
      <c r="L26" s="4"/>
      <c r="M26" s="2"/>
      <c r="N26" s="2"/>
      <c r="O26" s="2"/>
      <c r="P26" s="2"/>
      <c r="Q26" s="2"/>
      <c r="R26" s="2"/>
      <c r="S26" s="2"/>
      <c r="T26" s="2"/>
      <c r="U26" s="2"/>
      <c r="V26" s="2"/>
      <c r="W26" s="2"/>
      <c r="X26" s="2"/>
      <c r="Y26" s="2"/>
      <c r="Z26" s="2"/>
    </row>
    <row r="27" spans="1:26" ht="27.75" customHeight="1">
      <c r="A27" s="2"/>
      <c r="B27" s="318" t="s">
        <v>208</v>
      </c>
      <c r="C27" s="312"/>
      <c r="D27" s="312"/>
      <c r="E27" s="312"/>
      <c r="F27" s="171">
        <f>Cashbook!$K$18</f>
        <v>0</v>
      </c>
      <c r="G27" s="25" t="str">
        <f t="shared" ref="G27:G35" si="1">IFERROR(+F27/$H$24,"")</f>
        <v/>
      </c>
      <c r="H27" s="255" t="s">
        <v>98</v>
      </c>
      <c r="I27" s="256"/>
      <c r="J27" s="257"/>
      <c r="K27" s="2"/>
      <c r="L27" s="4"/>
      <c r="M27" s="2"/>
      <c r="N27" s="2"/>
      <c r="O27" s="2"/>
      <c r="P27" s="2"/>
      <c r="Q27" s="2"/>
      <c r="R27" s="2"/>
      <c r="S27" s="2"/>
      <c r="T27" s="2"/>
      <c r="U27" s="2"/>
      <c r="V27" s="2"/>
      <c r="W27" s="2"/>
      <c r="X27" s="2"/>
      <c r="Y27" s="2"/>
      <c r="Z27" s="2"/>
    </row>
    <row r="28" spans="1:26" ht="24.75" customHeight="1">
      <c r="A28" s="2"/>
      <c r="B28" s="259" t="s">
        <v>132</v>
      </c>
      <c r="C28" s="260"/>
      <c r="D28" s="260"/>
      <c r="E28" s="260"/>
      <c r="F28" s="171">
        <f>Cashbook!$M$18</f>
        <v>0</v>
      </c>
      <c r="G28" s="25" t="str">
        <f t="shared" si="1"/>
        <v/>
      </c>
      <c r="H28" s="261" t="s">
        <v>209</v>
      </c>
      <c r="I28" s="262"/>
      <c r="J28" s="263"/>
      <c r="K28" s="2"/>
      <c r="L28" s="155"/>
      <c r="M28" s="2"/>
      <c r="N28" s="2"/>
      <c r="O28" s="2"/>
      <c r="P28" s="2"/>
      <c r="Q28" s="2"/>
      <c r="R28" s="2"/>
      <c r="S28" s="2"/>
      <c r="T28" s="2"/>
      <c r="U28" s="2"/>
      <c r="V28" s="2"/>
      <c r="W28" s="2"/>
      <c r="X28" s="2"/>
      <c r="Y28" s="2"/>
      <c r="Z28" s="2"/>
    </row>
    <row r="29" spans="1:26" ht="24" customHeight="1">
      <c r="A29" s="2"/>
      <c r="B29" s="318" t="s">
        <v>134</v>
      </c>
      <c r="C29" s="312"/>
      <c r="D29" s="312"/>
      <c r="E29" s="312"/>
      <c r="F29" s="171">
        <f>Cashbook!$O$18</f>
        <v>0</v>
      </c>
      <c r="G29" s="25" t="str">
        <f t="shared" si="1"/>
        <v/>
      </c>
      <c r="H29" s="255" t="s">
        <v>100</v>
      </c>
      <c r="I29" s="256"/>
      <c r="J29" s="257"/>
      <c r="K29" s="2"/>
      <c r="L29" s="4"/>
      <c r="M29" s="2"/>
      <c r="N29" s="2"/>
      <c r="O29" s="2"/>
      <c r="P29" s="2"/>
      <c r="Q29" s="2"/>
      <c r="R29" s="2"/>
      <c r="S29" s="2"/>
      <c r="T29" s="2"/>
      <c r="U29" s="2"/>
      <c r="V29" s="2"/>
      <c r="W29" s="2"/>
      <c r="X29" s="2"/>
      <c r="Y29" s="2"/>
      <c r="Z29" s="2"/>
    </row>
    <row r="30" spans="1:26" ht="24" customHeight="1">
      <c r="A30" s="2"/>
      <c r="B30" s="318" t="s">
        <v>136</v>
      </c>
      <c r="C30" s="312"/>
      <c r="D30" s="312"/>
      <c r="E30" s="312"/>
      <c r="F30" s="171">
        <f>Cashbook!$Q$18</f>
        <v>0</v>
      </c>
      <c r="G30" s="25" t="str">
        <f t="shared" si="1"/>
        <v/>
      </c>
      <c r="H30" s="255" t="s">
        <v>101</v>
      </c>
      <c r="I30" s="256"/>
      <c r="J30" s="257"/>
      <c r="K30" s="2"/>
      <c r="L30" s="4"/>
      <c r="M30" s="2"/>
      <c r="N30" s="2"/>
      <c r="O30" s="2"/>
      <c r="P30" s="2"/>
      <c r="Q30" s="2"/>
      <c r="R30" s="2"/>
      <c r="S30" s="2"/>
      <c r="T30" s="2"/>
      <c r="U30" s="2"/>
      <c r="V30" s="2"/>
      <c r="W30" s="2"/>
      <c r="X30" s="2"/>
      <c r="Y30" s="2"/>
      <c r="Z30" s="2"/>
    </row>
    <row r="31" spans="1:26" ht="24" customHeight="1">
      <c r="A31" s="2"/>
      <c r="B31" s="318" t="s">
        <v>139</v>
      </c>
      <c r="C31" s="312"/>
      <c r="D31" s="312"/>
      <c r="E31" s="312"/>
      <c r="F31" s="171">
        <f>Cashbook!$S$18</f>
        <v>0</v>
      </c>
      <c r="G31" s="25" t="str">
        <f t="shared" si="1"/>
        <v/>
      </c>
      <c r="H31" s="255" t="s">
        <v>102</v>
      </c>
      <c r="I31" s="256"/>
      <c r="J31" s="257"/>
      <c r="K31" s="2"/>
      <c r="L31" s="4"/>
      <c r="M31" s="2"/>
      <c r="N31" s="2"/>
      <c r="O31" s="2"/>
      <c r="P31" s="2"/>
      <c r="Q31" s="2"/>
      <c r="R31" s="2"/>
      <c r="S31" s="2"/>
      <c r="T31" s="2"/>
      <c r="U31" s="2"/>
      <c r="V31" s="2"/>
      <c r="W31" s="2"/>
      <c r="X31" s="2"/>
      <c r="Y31" s="2"/>
      <c r="Z31" s="2"/>
    </row>
    <row r="32" spans="1:26" ht="24" customHeight="1">
      <c r="A32" s="2"/>
      <c r="B32" s="318" t="s">
        <v>140</v>
      </c>
      <c r="C32" s="312"/>
      <c r="D32" s="312"/>
      <c r="E32" s="312"/>
      <c r="F32" s="171">
        <f>Cashbook!$U$18</f>
        <v>0</v>
      </c>
      <c r="G32" s="25" t="str">
        <f t="shared" si="1"/>
        <v/>
      </c>
      <c r="H32" s="255" t="s">
        <v>103</v>
      </c>
      <c r="I32" s="256"/>
      <c r="J32" s="257"/>
      <c r="K32" s="2"/>
      <c r="L32" s="4"/>
      <c r="M32" s="2"/>
      <c r="N32" s="2"/>
      <c r="O32" s="2"/>
      <c r="P32" s="2"/>
      <c r="Q32" s="2"/>
      <c r="R32" s="2"/>
      <c r="S32" s="2"/>
      <c r="T32" s="2"/>
      <c r="U32" s="2"/>
      <c r="V32" s="2"/>
      <c r="W32" s="2"/>
      <c r="X32" s="2"/>
      <c r="Y32" s="2"/>
      <c r="Z32" s="2"/>
    </row>
    <row r="33" spans="1:26" ht="24" customHeight="1">
      <c r="A33" s="2"/>
      <c r="B33" s="318" t="s">
        <v>142</v>
      </c>
      <c r="C33" s="312"/>
      <c r="D33" s="312"/>
      <c r="E33" s="312"/>
      <c r="F33" s="171">
        <f>Cashbook!$W$18</f>
        <v>0</v>
      </c>
      <c r="G33" s="25" t="str">
        <f t="shared" si="1"/>
        <v/>
      </c>
      <c r="H33" s="255" t="s">
        <v>104</v>
      </c>
      <c r="I33" s="256"/>
      <c r="J33" s="257"/>
      <c r="K33" s="2"/>
      <c r="L33" s="4"/>
      <c r="M33" s="2"/>
      <c r="N33" s="2"/>
      <c r="O33" s="2"/>
      <c r="P33" s="2"/>
      <c r="Q33" s="2"/>
      <c r="R33" s="2"/>
      <c r="S33" s="2"/>
      <c r="T33" s="2"/>
      <c r="U33" s="2"/>
      <c r="V33" s="2"/>
      <c r="W33" s="2"/>
      <c r="X33" s="2"/>
      <c r="Y33" s="2"/>
      <c r="Z33" s="2"/>
    </row>
    <row r="34" spans="1:26" ht="30.75" customHeight="1">
      <c r="A34" s="2"/>
      <c r="B34" s="318" t="s">
        <v>144</v>
      </c>
      <c r="C34" s="312"/>
      <c r="D34" s="312"/>
      <c r="E34" s="312"/>
      <c r="F34" s="171">
        <f>Cashbook!$Y$18</f>
        <v>0</v>
      </c>
      <c r="G34" s="25" t="str">
        <f t="shared" si="1"/>
        <v/>
      </c>
      <c r="H34" s="261" t="s">
        <v>146</v>
      </c>
      <c r="I34" s="262"/>
      <c r="J34" s="263"/>
      <c r="K34" s="2"/>
      <c r="L34" s="4"/>
      <c r="M34" s="2"/>
      <c r="N34" s="2"/>
      <c r="O34" s="2"/>
      <c r="P34" s="2"/>
      <c r="Q34" s="2"/>
      <c r="R34" s="2"/>
      <c r="S34" s="2"/>
      <c r="T34" s="2"/>
      <c r="U34" s="2"/>
      <c r="V34" s="2"/>
      <c r="W34" s="2"/>
      <c r="X34" s="2"/>
      <c r="Y34" s="2"/>
      <c r="Z34" s="2"/>
    </row>
    <row r="35" spans="1:26" ht="24" customHeight="1">
      <c r="A35" s="2"/>
      <c r="B35" s="319" t="s">
        <v>147</v>
      </c>
      <c r="C35" s="312"/>
      <c r="D35" s="312"/>
      <c r="E35" s="320"/>
      <c r="F35" s="27">
        <f>SUM(F27:F34)</f>
        <v>0</v>
      </c>
      <c r="G35" s="30" t="str">
        <f t="shared" si="1"/>
        <v/>
      </c>
      <c r="H35" s="266"/>
      <c r="I35" s="312"/>
      <c r="J35" s="320"/>
      <c r="K35" s="2"/>
      <c r="L35" s="4"/>
      <c r="M35" s="2"/>
      <c r="N35" s="2"/>
      <c r="O35" s="2"/>
      <c r="P35" s="2"/>
      <c r="Q35" s="2"/>
      <c r="R35" s="2"/>
      <c r="S35" s="2"/>
      <c r="T35" s="2"/>
      <c r="U35" s="2"/>
      <c r="V35" s="2"/>
      <c r="W35" s="2"/>
      <c r="X35" s="2"/>
      <c r="Y35" s="2"/>
      <c r="Z35" s="2"/>
    </row>
    <row r="36" spans="1:26" ht="9.75" customHeight="1">
      <c r="L36" s="3"/>
    </row>
    <row r="37" spans="1:26" ht="24" customHeight="1">
      <c r="A37" s="2"/>
      <c r="B37" s="319" t="s">
        <v>148</v>
      </c>
      <c r="C37" s="312"/>
      <c r="D37" s="312"/>
      <c r="E37" s="320"/>
      <c r="F37" s="31">
        <f>+H24-F35</f>
        <v>0</v>
      </c>
      <c r="G37" s="32" t="str">
        <f>IFERROR(+F37/$H$24,"")</f>
        <v/>
      </c>
      <c r="H37" s="266"/>
      <c r="I37" s="312"/>
      <c r="J37" s="320"/>
      <c r="K37" s="2"/>
      <c r="L37" s="4" t="s">
        <v>149</v>
      </c>
      <c r="M37" s="2"/>
      <c r="N37" s="2"/>
      <c r="O37" s="2"/>
      <c r="P37" s="2"/>
      <c r="Q37" s="2"/>
      <c r="R37" s="2"/>
      <c r="S37" s="2"/>
      <c r="T37" s="2"/>
      <c r="U37" s="2"/>
      <c r="V37" s="2"/>
      <c r="W37" s="2"/>
      <c r="X37" s="2"/>
      <c r="Y37" s="2"/>
      <c r="Z37" s="2"/>
    </row>
    <row r="38" spans="1:26" ht="24" customHeight="1">
      <c r="A38" s="2"/>
      <c r="B38" s="319" t="s">
        <v>150</v>
      </c>
      <c r="C38" s="312"/>
      <c r="D38" s="312"/>
      <c r="E38" s="320"/>
      <c r="F38" s="267"/>
      <c r="G38" s="317"/>
      <c r="H38" s="317"/>
      <c r="I38" s="321"/>
      <c r="J38" s="27">
        <f>+F37+J19</f>
        <v>0</v>
      </c>
      <c r="K38" s="2"/>
      <c r="L38" s="4" t="s">
        <v>151</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3" t="s">
        <v>205</v>
      </c>
      <c r="C40" s="322"/>
      <c r="D40" s="322"/>
      <c r="E40" s="322"/>
      <c r="F40" s="322"/>
      <c r="G40" s="322"/>
      <c r="H40" s="322"/>
      <c r="I40" s="322"/>
      <c r="J40" s="323"/>
      <c r="K40" s="2"/>
      <c r="L40" s="2"/>
      <c r="M40" s="2"/>
      <c r="N40" s="2"/>
      <c r="O40" s="2"/>
      <c r="P40" s="2"/>
      <c r="Q40" s="2"/>
      <c r="R40" s="2"/>
      <c r="S40" s="2"/>
      <c r="T40" s="2"/>
      <c r="U40" s="2"/>
      <c r="V40" s="2"/>
      <c r="W40" s="2"/>
      <c r="X40" s="2"/>
      <c r="Y40" s="2"/>
      <c r="Z40" s="2"/>
    </row>
    <row r="41" spans="1:26" ht="24" customHeight="1">
      <c r="A41" s="2"/>
      <c r="B41" s="265"/>
      <c r="C41" s="324"/>
      <c r="D41" s="324"/>
      <c r="E41" s="324"/>
      <c r="F41" s="324"/>
      <c r="G41" s="324"/>
      <c r="H41" s="324"/>
      <c r="I41" s="324"/>
      <c r="J41" s="325"/>
      <c r="K41" s="2"/>
      <c r="L41" s="2"/>
      <c r="M41" s="2"/>
      <c r="N41" s="2"/>
      <c r="O41" s="2"/>
      <c r="P41" s="2"/>
      <c r="Q41" s="2"/>
      <c r="R41" s="2"/>
      <c r="S41" s="2"/>
      <c r="T41" s="2"/>
      <c r="U41" s="2"/>
      <c r="V41" s="2"/>
      <c r="W41" s="2"/>
      <c r="X41" s="2"/>
      <c r="Y41" s="2"/>
      <c r="Z41" s="2"/>
    </row>
    <row r="42" spans="1:26" ht="24" customHeight="1">
      <c r="B42" s="326"/>
      <c r="C42" s="327"/>
      <c r="D42" s="327"/>
      <c r="E42" s="327"/>
      <c r="F42" s="327"/>
      <c r="G42" s="327"/>
      <c r="H42" s="327"/>
      <c r="I42" s="327"/>
      <c r="J42" s="328"/>
    </row>
    <row r="43" spans="1:26" ht="24" customHeight="1">
      <c r="B43" s="326"/>
      <c r="C43" s="327"/>
      <c r="D43" s="327"/>
      <c r="E43" s="327"/>
      <c r="F43" s="327"/>
      <c r="G43" s="327"/>
      <c r="H43" s="327"/>
      <c r="I43" s="327"/>
      <c r="J43" s="328"/>
    </row>
    <row r="44" spans="1:26" ht="24" customHeight="1">
      <c r="B44" s="326"/>
      <c r="C44" s="327"/>
      <c r="D44" s="327"/>
      <c r="E44" s="327"/>
      <c r="F44" s="327"/>
      <c r="G44" s="327"/>
      <c r="H44" s="327"/>
      <c r="I44" s="327"/>
      <c r="J44" s="328"/>
    </row>
    <row r="45" spans="1:26" ht="24" customHeight="1">
      <c r="B45" s="326"/>
      <c r="C45" s="327"/>
      <c r="D45" s="327"/>
      <c r="E45" s="327"/>
      <c r="F45" s="327"/>
      <c r="G45" s="327"/>
      <c r="H45" s="327"/>
      <c r="I45" s="327"/>
      <c r="J45" s="328"/>
    </row>
    <row r="46" spans="1:26" ht="24" customHeight="1">
      <c r="B46" s="326"/>
      <c r="C46" s="327"/>
      <c r="D46" s="327"/>
      <c r="E46" s="327"/>
      <c r="F46" s="327"/>
      <c r="G46" s="327"/>
      <c r="H46" s="327"/>
      <c r="I46" s="327"/>
      <c r="J46" s="328"/>
    </row>
    <row r="47" spans="1:26" ht="24" customHeight="1">
      <c r="B47" s="329"/>
      <c r="C47" s="330"/>
      <c r="D47" s="330"/>
      <c r="E47" s="330"/>
      <c r="F47" s="330"/>
      <c r="G47" s="330"/>
      <c r="H47" s="330"/>
      <c r="I47" s="330"/>
      <c r="J47" s="331"/>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5:E15"/>
    <mergeCell ref="F15:J15"/>
    <mergeCell ref="B12:E12"/>
    <mergeCell ref="F12:J12"/>
    <mergeCell ref="B13:E13"/>
    <mergeCell ref="B14:E14"/>
    <mergeCell ref="F14:J14"/>
    <mergeCell ref="F13:J13"/>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41:J47"/>
    <mergeCell ref="B35:E35"/>
    <mergeCell ref="H35:J35"/>
    <mergeCell ref="B37:E37"/>
    <mergeCell ref="H37:J37"/>
    <mergeCell ref="B38:E38"/>
    <mergeCell ref="F38:I38"/>
    <mergeCell ref="B9:J9"/>
    <mergeCell ref="B8:G8"/>
    <mergeCell ref="B11:J11"/>
    <mergeCell ref="B18:J18"/>
    <mergeCell ref="B40:J40"/>
    <mergeCell ref="B32:E32"/>
    <mergeCell ref="H32:J32"/>
    <mergeCell ref="B33:E33"/>
    <mergeCell ref="H33:J33"/>
    <mergeCell ref="B34:E34"/>
    <mergeCell ref="H34:J34"/>
    <mergeCell ref="B29:E29"/>
    <mergeCell ref="H29:J29"/>
    <mergeCell ref="B30:E30"/>
    <mergeCell ref="H30:J30"/>
    <mergeCell ref="B31:E31"/>
  </mergeCells>
  <dataValidations count="4">
    <dataValidation type="decimal" operator="greaterThanOrEqual" allowBlank="1" showInputMessage="1" showErrorMessage="1" prompt="External Funding - If applicable, please enter the amount paid to your kura/school from any external sources to support lunches" sqref="H23" xr:uid="{7603A65C-CD7B-4615-81A0-EA870F9C7A28}">
      <formula1>0</formula1>
    </dataValidation>
    <dataValidation type="decimal" allowBlank="1" showInputMessage="1" showErrorMessage="1" prompt="Over / Unspend - Please enter the Over / Underspend amount calculated on your previous End of Term Report" sqref="J19" xr:uid="{39DEC620-9008-4224-A0E0-EDCF885B06EB}">
      <formula1>-1000000</formula1>
      <formula2>1000000</formula2>
    </dataValidation>
    <dataValidation type="date" allowBlank="1" showInputMessage="1" showErrorMessage="1" prompt="Date - Please enter date in the format of dd/mm/yyyy" sqref="F12" xr:uid="{562A23E2-D696-40CB-B599-BD99FE3F0400}">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1:H22" xr:uid="{86C34126-8521-4025-AB11-2B289C80E336}">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4F44668B-04BF-4E19-8246-25D6C87241C1}">
          <x14:formula1>
            <xm:f>'Ref Data'!$C$14:$C$18</xm:f>
          </x14:formula1>
          <xm:sqref>F15:J15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849E8-D4A7-47F8-AC66-E1F5D581EC09}">
  <sheetPr>
    <pageSetUpPr fitToPage="1"/>
  </sheetPr>
  <dimension ref="B1:K68"/>
  <sheetViews>
    <sheetView showGridLines="0"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8.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153</v>
      </c>
      <c r="C9" s="308"/>
      <c r="D9" s="308"/>
      <c r="E9" s="308"/>
      <c r="F9" s="308"/>
      <c r="G9" s="308"/>
      <c r="K9" s="100"/>
    </row>
    <row r="10" spans="2:11" s="101" customFormat="1" ht="15.75"/>
    <row r="11" spans="2:11" s="101" customFormat="1" ht="15.75"/>
    <row r="12" spans="2:11" s="101" customFormat="1" ht="15.75">
      <c r="B12" s="102" t="s">
        <v>154</v>
      </c>
      <c r="F12" s="154" t="s">
        <v>155</v>
      </c>
      <c r="G12" s="220"/>
      <c r="H12" s="221"/>
      <c r="I12" s="222"/>
      <c r="K12" s="100" t="s">
        <v>111</v>
      </c>
    </row>
    <row r="13" spans="2:11" s="101" customFormat="1" ht="15.75">
      <c r="B13" s="102" t="s">
        <v>156</v>
      </c>
      <c r="F13" s="154" t="s">
        <v>157</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8</v>
      </c>
      <c r="H16" s="221"/>
      <c r="I16" s="222"/>
      <c r="K16" s="100" t="s">
        <v>115</v>
      </c>
    </row>
    <row r="17" spans="2:11" s="101" customFormat="1" ht="15.75">
      <c r="F17" s="154" t="s">
        <v>162</v>
      </c>
      <c r="G17" s="226">
        <f>IFERROR(VLOOKUP(G16,'Ref Data'!J:L,2,FALSE), "Enter Date")</f>
        <v>46223</v>
      </c>
      <c r="H17" s="227"/>
      <c r="I17" s="228"/>
      <c r="K17" s="99" t="s">
        <v>163</v>
      </c>
    </row>
    <row r="18" spans="2:11" s="101" customFormat="1" ht="15.75">
      <c r="B18" s="102"/>
      <c r="F18" s="154" t="s">
        <v>164</v>
      </c>
      <c r="G18" s="226">
        <f>IFERROR(VLOOKUP(G16,'Ref Data'!J:L,3,FALSE),"Enter Date")</f>
        <v>46290</v>
      </c>
      <c r="H18" s="227"/>
      <c r="I18" s="228"/>
      <c r="K18" s="99" t="s">
        <v>165</v>
      </c>
    </row>
    <row r="19" spans="2:11" s="101" customFormat="1" ht="15.75">
      <c r="F19" s="154" t="s">
        <v>166</v>
      </c>
      <c r="G19" s="229">
        <f>IFERROR(NETWORKDAYS(G17,G18)," ")</f>
        <v>50</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50</v>
      </c>
      <c r="H28" s="115"/>
      <c r="I28" s="106"/>
      <c r="K28" s="107" t="s">
        <v>175</v>
      </c>
    </row>
    <row r="29" spans="2:11" s="101" customFormat="1" ht="24" customHeight="1">
      <c r="B29" s="116"/>
      <c r="C29" s="117" t="s">
        <v>176</v>
      </c>
      <c r="D29" s="109"/>
      <c r="E29" s="117"/>
      <c r="F29" s="118" t="s">
        <v>210</v>
      </c>
      <c r="G29" s="185">
        <f>IFERROR(VLOOKUP(G$16,'Ref Data'!$J$4:$M$24,4,FALSE)," ")</f>
        <v>0</v>
      </c>
      <c r="H29" s="115"/>
      <c r="I29" s="106"/>
      <c r="K29" s="107" t="s">
        <v>178</v>
      </c>
    </row>
    <row r="30" spans="2:11" s="101" customFormat="1" ht="24" customHeight="1">
      <c r="B30" s="116"/>
      <c r="C30" s="117" t="s">
        <v>179</v>
      </c>
      <c r="D30" s="109"/>
      <c r="E30" s="117"/>
      <c r="F30" s="120"/>
      <c r="G30" s="119"/>
      <c r="H30" s="121">
        <f>G28-G29-G30</f>
        <v>50</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50</v>
      </c>
      <c r="H36" s="115"/>
      <c r="I36" s="106"/>
      <c r="K36" s="107" t="s">
        <v>175</v>
      </c>
    </row>
    <row r="37" spans="2:11" s="101" customFormat="1" ht="24" customHeight="1">
      <c r="B37" s="116"/>
      <c r="C37" s="117" t="s">
        <v>176</v>
      </c>
      <c r="D37" s="117"/>
      <c r="E37" s="117"/>
      <c r="F37" s="118" t="s">
        <v>210</v>
      </c>
      <c r="G37" s="184">
        <f>IFERROR(VLOOKUP(G$16,'Ref Data'!$J$4:$M$24,4,FALSE)," ")</f>
        <v>0</v>
      </c>
      <c r="H37" s="115"/>
      <c r="I37" s="106"/>
      <c r="K37" s="107" t="s">
        <v>178</v>
      </c>
    </row>
    <row r="38" spans="2:11" s="101" customFormat="1" ht="24" customHeight="1">
      <c r="B38" s="116"/>
      <c r="C38" s="117" t="s">
        <v>179</v>
      </c>
      <c r="D38" s="117"/>
      <c r="E38" s="117"/>
      <c r="F38" s="120"/>
      <c r="G38" s="119"/>
      <c r="H38" s="121">
        <f>G36-G37-G38</f>
        <v>50</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50</v>
      </c>
      <c r="H44" s="115"/>
      <c r="I44" s="106"/>
      <c r="K44" s="107" t="s">
        <v>175</v>
      </c>
    </row>
    <row r="45" spans="2:11" s="101" customFormat="1" ht="24" customHeight="1">
      <c r="B45" s="116"/>
      <c r="C45" s="117" t="s">
        <v>176</v>
      </c>
      <c r="D45" s="120"/>
      <c r="E45" s="117"/>
      <c r="F45" s="118" t="s">
        <v>210</v>
      </c>
      <c r="G45" s="186">
        <f>IFERROR(VLOOKUP(G$16,'Ref Data'!$J$4:$M$24,4,FALSE)," ")</f>
        <v>0</v>
      </c>
      <c r="H45" s="115"/>
      <c r="I45" s="106"/>
      <c r="K45" s="107" t="s">
        <v>178</v>
      </c>
    </row>
    <row r="46" spans="2:11" s="101" customFormat="1" ht="24" customHeight="1">
      <c r="B46" s="116"/>
      <c r="C46" s="117" t="s">
        <v>179</v>
      </c>
      <c r="D46" s="120"/>
      <c r="E46" s="117"/>
      <c r="F46" s="120"/>
      <c r="G46" s="119"/>
      <c r="H46" s="121">
        <f>G44-G45-G46</f>
        <v>50</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B59:I65" name="Notes"/>
    <protectedRange sqref="H26 H34 H42" name="Year0to3_roll"/>
    <protectedRange sqref="G28 F30:G30 F38:G38 F46:G46 G36 G44" name="Year0to3_Days"/>
    <protectedRange sqref="H12:I12" name="FundingFormDetails_4"/>
    <protectedRange sqref="H17:I18" name="FundingFormDetails_2_1_3"/>
    <protectedRange sqref="H14:I15" name="FundingFormDetails_2_4"/>
    <protectedRange sqref="H13:I13" name="FundingFormDetails_1_1_2"/>
    <protectedRange sqref="H16:I16" name="FundingFormDetails_4_1"/>
    <protectedRange sqref="G29" name="Year0to3_Days_2"/>
    <protectedRange sqref="F29 F37 F45" name="Year0to3_Days_1_1"/>
    <protectedRange sqref="G37" name="Year0to3_Days_2_1"/>
    <protectedRange sqref="G45" name="Year0to3_Days_2_2"/>
  </protectedRanges>
  <mergeCells count="17">
    <mergeCell ref="B25:G25"/>
    <mergeCell ref="B8:G8"/>
    <mergeCell ref="B9:G9"/>
    <mergeCell ref="G12:I12"/>
    <mergeCell ref="G13:I13"/>
    <mergeCell ref="G14:I14"/>
    <mergeCell ref="G15:I15"/>
    <mergeCell ref="G16:I16"/>
    <mergeCell ref="G17:I17"/>
    <mergeCell ref="G18:I18"/>
    <mergeCell ref="G19:I19"/>
    <mergeCell ref="B22:I23"/>
    <mergeCell ref="B26:G26"/>
    <mergeCell ref="B34:G34"/>
    <mergeCell ref="B42:G42"/>
    <mergeCell ref="B57:I57"/>
    <mergeCell ref="B58:I65"/>
  </mergeCells>
  <dataValidations count="2">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C71D8401-1DED-4E43-B39E-6FC81EF0A37B}">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DE7A098B-A8BE-4E07-A2E2-097CE77D98AF}">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8D0426-5524-46A4-B438-8CB1866A5FE8}">
          <x14:formula1>
            <xm:f>'Ref Data'!$C$14:$C$18</xm:f>
          </x14:formula1>
          <xm:sqref>G16:I16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7325-C7A3-49A6-8F5D-5D56492647CF}">
  <sheetPr>
    <pageSetUpPr fitToPage="1"/>
  </sheetPr>
  <dimension ref="B1:K68"/>
  <sheetViews>
    <sheetView showGridLines="0"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6.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199</v>
      </c>
      <c r="C9" s="308"/>
      <c r="D9" s="308"/>
      <c r="E9" s="308"/>
      <c r="F9" s="308"/>
      <c r="G9" s="308"/>
      <c r="K9" s="100"/>
    </row>
    <row r="10" spans="2:11" s="101" customFormat="1" ht="15.75"/>
    <row r="11" spans="2:11" s="101" customFormat="1" ht="15.75"/>
    <row r="12" spans="2:11" s="101" customFormat="1" ht="15.75">
      <c r="B12" s="102" t="s">
        <v>154</v>
      </c>
      <c r="F12" s="154" t="s">
        <v>200</v>
      </c>
      <c r="G12" s="220"/>
      <c r="H12" s="221"/>
      <c r="I12" s="222"/>
      <c r="K12" s="100" t="s">
        <v>111</v>
      </c>
    </row>
    <row r="13" spans="2:11" s="101" customFormat="1" ht="15.75">
      <c r="B13" s="102" t="s">
        <v>156</v>
      </c>
      <c r="F13" s="154" t="s">
        <v>201</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8</v>
      </c>
      <c r="H16" s="221"/>
      <c r="I16" s="222"/>
      <c r="K16" s="100" t="s">
        <v>115</v>
      </c>
    </row>
    <row r="17" spans="2:11" s="101" customFormat="1" ht="15.75">
      <c r="F17" s="154" t="s">
        <v>162</v>
      </c>
      <c r="G17" s="226">
        <f>IFERROR(VLOOKUP(G16,'Ref Data'!J:L,2,FALSE), "Enter Date")</f>
        <v>46223</v>
      </c>
      <c r="H17" s="227"/>
      <c r="I17" s="228"/>
      <c r="K17" s="99" t="s">
        <v>163</v>
      </c>
    </row>
    <row r="18" spans="2:11" s="101" customFormat="1" ht="15.75">
      <c r="B18" s="102"/>
      <c r="F18" s="154" t="s">
        <v>164</v>
      </c>
      <c r="G18" s="226">
        <f>IFERROR(VLOOKUP(G16,'Ref Data'!J:L,3,FALSE),"Enter Date")</f>
        <v>46290</v>
      </c>
      <c r="H18" s="227"/>
      <c r="I18" s="228"/>
      <c r="K18" s="99" t="s">
        <v>165</v>
      </c>
    </row>
    <row r="19" spans="2:11" s="101" customFormat="1" ht="15.75">
      <c r="F19" s="154" t="s">
        <v>166</v>
      </c>
      <c r="G19" s="229">
        <f>IFERROR(NETWORKDAYS(G17,G18)," ")</f>
        <v>50</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50</v>
      </c>
      <c r="H28" s="115"/>
      <c r="I28" s="106"/>
      <c r="K28" s="107" t="s">
        <v>175</v>
      </c>
    </row>
    <row r="29" spans="2:11" s="101" customFormat="1" ht="24" customHeight="1">
      <c r="B29" s="116"/>
      <c r="C29" s="117" t="s">
        <v>176</v>
      </c>
      <c r="D29" s="109"/>
      <c r="E29" s="117"/>
      <c r="F29" s="118" t="s">
        <v>210</v>
      </c>
      <c r="G29" s="119">
        <f>IFERROR(VLOOKUP(G$16,'Ref Data'!$J$4:$M$24,4,FALSE)," ")</f>
        <v>0</v>
      </c>
      <c r="H29" s="115"/>
      <c r="I29" s="106"/>
      <c r="K29" s="107" t="s">
        <v>178</v>
      </c>
    </row>
    <row r="30" spans="2:11" s="101" customFormat="1" ht="24" customHeight="1">
      <c r="B30" s="116"/>
      <c r="C30" s="117" t="s">
        <v>179</v>
      </c>
      <c r="D30" s="109"/>
      <c r="E30" s="117"/>
      <c r="F30" s="120"/>
      <c r="G30" s="119"/>
      <c r="H30" s="121">
        <f>G28-G29-G30</f>
        <v>50</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50</v>
      </c>
      <c r="H36" s="115"/>
      <c r="I36" s="106"/>
      <c r="K36" s="107" t="s">
        <v>175</v>
      </c>
    </row>
    <row r="37" spans="2:11" s="101" customFormat="1" ht="24" customHeight="1">
      <c r="B37" s="116"/>
      <c r="C37" s="117" t="s">
        <v>176</v>
      </c>
      <c r="D37" s="117"/>
      <c r="E37" s="117"/>
      <c r="F37" s="118" t="s">
        <v>210</v>
      </c>
      <c r="G37" s="119">
        <f>IFERROR(VLOOKUP(G$16,'Ref Data'!$J$4:$M$24,4,FALSE)," ")</f>
        <v>0</v>
      </c>
      <c r="H37" s="115"/>
      <c r="I37" s="106"/>
      <c r="K37" s="107" t="s">
        <v>178</v>
      </c>
    </row>
    <row r="38" spans="2:11" s="101" customFormat="1" ht="24" customHeight="1">
      <c r="B38" s="116"/>
      <c r="C38" s="117" t="s">
        <v>179</v>
      </c>
      <c r="D38" s="117"/>
      <c r="E38" s="117"/>
      <c r="F38" s="120"/>
      <c r="G38" s="119"/>
      <c r="H38" s="121">
        <f>G36-G37-G38</f>
        <v>50</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50</v>
      </c>
      <c r="H44" s="115"/>
      <c r="I44" s="106"/>
      <c r="K44" s="107" t="s">
        <v>175</v>
      </c>
    </row>
    <row r="45" spans="2:11" s="101" customFormat="1" ht="24" customHeight="1">
      <c r="B45" s="116"/>
      <c r="C45" s="117" t="s">
        <v>176</v>
      </c>
      <c r="D45" s="120"/>
      <c r="E45" s="117"/>
      <c r="F45" s="118" t="s">
        <v>210</v>
      </c>
      <c r="G45" s="119">
        <f>IFERROR(VLOOKUP(G$16,'Ref Data'!$J$4:$M$24,4,FALSE)," ")</f>
        <v>0</v>
      </c>
      <c r="H45" s="115"/>
      <c r="I45" s="106"/>
      <c r="K45" s="107" t="s">
        <v>178</v>
      </c>
    </row>
    <row r="46" spans="2:11" s="101" customFormat="1" ht="24" customHeight="1">
      <c r="B46" s="116"/>
      <c r="C46" s="117" t="s">
        <v>179</v>
      </c>
      <c r="D46" s="120"/>
      <c r="E46" s="117"/>
      <c r="F46" s="120"/>
      <c r="G46" s="119"/>
      <c r="H46" s="121">
        <f>G44-G45-G46</f>
        <v>50</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H12:I12" name="FundingFormDetails"/>
    <protectedRange sqref="B59:I65" name="Notes"/>
    <protectedRange sqref="H26 H34 H42" name="Year0to3_roll"/>
    <protectedRange sqref="G28 F30:G30 F38:G38 F46:G46 G36 G44" name="Year0to3_Days"/>
    <protectedRange sqref="H17:I18" name="FundingFormDetails_2_1"/>
    <protectedRange sqref="H14:I15" name="FundingFormDetails_2"/>
    <protectedRange sqref="H13:I13" name="FundingFormDetails_1_1"/>
    <protectedRange sqref="H16:I16" name="FundingFormDetails_4_1"/>
    <protectedRange sqref="G29" name="Year0to3_Days_2"/>
    <protectedRange sqref="G37" name="Year0to3_Days_2_1"/>
    <protectedRange sqref="G45" name="Year0to3_Days_2_2"/>
    <protectedRange sqref="F29" name="Year0to3_Days_1_1_3"/>
    <protectedRange sqref="F37" name="Year0to3_Days_1_1_4"/>
    <protectedRange sqref="F45" name="Year0to3_Days_1_1_5"/>
  </protectedRanges>
  <mergeCells count="17">
    <mergeCell ref="B25:G25"/>
    <mergeCell ref="B8:G8"/>
    <mergeCell ref="B9:G9"/>
    <mergeCell ref="G12:I12"/>
    <mergeCell ref="G13:I13"/>
    <mergeCell ref="G14:I14"/>
    <mergeCell ref="G15:I15"/>
    <mergeCell ref="G16:I16"/>
    <mergeCell ref="G17:I17"/>
    <mergeCell ref="G18:I18"/>
    <mergeCell ref="G19:I19"/>
    <mergeCell ref="B22:I23"/>
    <mergeCell ref="B26:G26"/>
    <mergeCell ref="B34:G34"/>
    <mergeCell ref="B42:G42"/>
    <mergeCell ref="B57:I57"/>
    <mergeCell ref="B58:I65"/>
  </mergeCells>
  <dataValidations count="2">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3ADD332F-383A-4A10-AE57-087F5F57D967}">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4846BCA2-0CC9-444A-8AE3-A32E5A88397E}">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6DAB38-2923-4E29-B479-315E1DC5937E}">
          <x14:formula1>
            <xm:f>'Ref Data'!$C$14:$C$18</xm:f>
          </x14:formula1>
          <xm:sqref>G16:I16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4EBF8-FE32-4D16-8560-4037F6D14CB9}">
  <sheetPr>
    <pageSetUpPr fitToPage="1"/>
  </sheetPr>
  <dimension ref="A7:Z1000"/>
  <sheetViews>
    <sheetView showGridLines="0" zoomScale="75" zoomScaleNormal="75" workbookViewId="0">
      <selection activeCell="B4" sqref="B4"/>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8.42578125" customWidth="1"/>
    <col min="11" max="11" width="3.5703125" customWidth="1"/>
    <col min="12" max="26" width="8.7109375" customWidth="1"/>
  </cols>
  <sheetData>
    <row r="7" spans="2:12" ht="24" customHeight="1"/>
    <row r="8" spans="2:12" ht="26.25">
      <c r="B8" s="310" t="s">
        <v>0</v>
      </c>
      <c r="C8" s="310"/>
      <c r="D8" s="310"/>
      <c r="E8" s="310"/>
      <c r="F8" s="310"/>
      <c r="G8" s="310"/>
      <c r="H8" s="1"/>
      <c r="I8" s="1"/>
    </row>
    <row r="9" spans="2:12" ht="26.25">
      <c r="B9" s="205" t="s">
        <v>106</v>
      </c>
      <c r="C9" s="205"/>
      <c r="D9" s="205"/>
      <c r="E9" s="205"/>
      <c r="F9" s="205"/>
      <c r="G9" s="205"/>
      <c r="H9" s="205"/>
      <c r="I9" s="205"/>
      <c r="J9" s="205"/>
    </row>
    <row r="11" spans="2:12" ht="24" customHeight="1">
      <c r="B11" s="311" t="s">
        <v>107</v>
      </c>
      <c r="C11" s="311"/>
      <c r="D11" s="311"/>
      <c r="E11" s="311"/>
      <c r="F11" s="311"/>
      <c r="G11" s="311"/>
      <c r="H11" s="311"/>
      <c r="I11" s="311"/>
      <c r="J11" s="311"/>
    </row>
    <row r="12" spans="2:12" ht="24" customHeight="1">
      <c r="B12" s="255" t="s">
        <v>108</v>
      </c>
      <c r="C12" s="312"/>
      <c r="D12" s="312"/>
      <c r="E12" s="312"/>
      <c r="F12" s="271"/>
      <c r="G12" s="286"/>
      <c r="H12" s="286"/>
      <c r="I12" s="286"/>
      <c r="J12" s="287"/>
      <c r="L12" s="6" t="s">
        <v>109</v>
      </c>
    </row>
    <row r="13" spans="2:12" ht="24" customHeight="1">
      <c r="B13" s="255" t="s">
        <v>110</v>
      </c>
      <c r="C13" s="312"/>
      <c r="D13" s="312"/>
      <c r="E13" s="312"/>
      <c r="F13" s="272"/>
      <c r="G13" s="273"/>
      <c r="H13" s="273"/>
      <c r="I13" s="273"/>
      <c r="J13" s="274"/>
      <c r="L13" s="6" t="s">
        <v>111</v>
      </c>
    </row>
    <row r="14" spans="2:12" ht="24" customHeight="1">
      <c r="B14" s="255" t="s">
        <v>112</v>
      </c>
      <c r="C14" s="312"/>
      <c r="D14" s="312"/>
      <c r="E14" s="312"/>
      <c r="F14" s="214" t="str">
        <f>IFERROR(VLOOKUP(F13,'school data '!A5:C1005,2,FALSE),"please enter / check school ID number" )</f>
        <v>please enter / check school ID number</v>
      </c>
      <c r="G14" s="286"/>
      <c r="H14" s="286"/>
      <c r="I14" s="286"/>
      <c r="J14" s="287"/>
      <c r="L14" s="6" t="s">
        <v>113</v>
      </c>
    </row>
    <row r="15" spans="2:12" ht="24" customHeight="1">
      <c r="B15" s="255" t="s">
        <v>114</v>
      </c>
      <c r="C15" s="312"/>
      <c r="D15" s="312"/>
      <c r="E15" s="312"/>
      <c r="F15" s="214" t="s">
        <v>8</v>
      </c>
      <c r="G15" s="286"/>
      <c r="H15" s="286"/>
      <c r="I15" s="286"/>
      <c r="J15" s="287"/>
      <c r="L15" s="6" t="s">
        <v>115</v>
      </c>
    </row>
    <row r="16" spans="2:12" ht="24" customHeight="1">
      <c r="B16" s="255" t="s">
        <v>116</v>
      </c>
      <c r="C16" s="312"/>
      <c r="D16" s="312"/>
      <c r="E16" s="312"/>
      <c r="F16" s="270"/>
      <c r="G16" s="286"/>
      <c r="H16" s="286"/>
      <c r="I16" s="286"/>
      <c r="J16" s="287"/>
    </row>
    <row r="18" spans="1:26" ht="18.75">
      <c r="B18" s="311" t="s">
        <v>117</v>
      </c>
      <c r="C18" s="311"/>
      <c r="D18" s="311"/>
      <c r="E18" s="311"/>
      <c r="F18" s="311"/>
      <c r="G18" s="311"/>
      <c r="H18" s="311"/>
      <c r="I18" s="311"/>
      <c r="J18" s="311"/>
    </row>
    <row r="19" spans="1:26" ht="24" customHeight="1">
      <c r="A19" s="2"/>
      <c r="B19" s="264" t="s">
        <v>118</v>
      </c>
      <c r="C19" s="313"/>
      <c r="D19" s="313"/>
      <c r="E19" s="313"/>
      <c r="F19" s="313"/>
      <c r="G19" s="313"/>
      <c r="H19" s="313"/>
      <c r="I19" s="313"/>
      <c r="J19" s="19">
        <f>'EoT Fin Report T2 2026'!J38</f>
        <v>0</v>
      </c>
      <c r="K19" s="2"/>
      <c r="L19" s="4" t="s">
        <v>119</v>
      </c>
      <c r="M19" s="2"/>
      <c r="N19" s="2"/>
      <c r="O19" s="2"/>
      <c r="P19" s="2"/>
      <c r="Q19" s="2"/>
      <c r="R19" s="2"/>
      <c r="S19" s="2"/>
      <c r="T19" s="2"/>
      <c r="U19" s="2"/>
      <c r="V19" s="2"/>
      <c r="W19" s="2"/>
      <c r="X19" s="2"/>
      <c r="Y19" s="2"/>
      <c r="Z19" s="2"/>
    </row>
    <row r="20" spans="1:26" ht="24" customHeight="1">
      <c r="A20" s="2"/>
      <c r="B20" s="258" t="s">
        <v>120</v>
      </c>
      <c r="C20" s="314"/>
      <c r="D20" s="314"/>
      <c r="E20" s="314"/>
      <c r="F20" s="314"/>
      <c r="G20" s="314"/>
      <c r="H20" s="314"/>
      <c r="I20" s="314"/>
      <c r="J20" s="315"/>
      <c r="K20" s="2"/>
      <c r="L20" s="4"/>
      <c r="M20" s="2"/>
      <c r="N20" s="2"/>
      <c r="O20" s="2"/>
      <c r="P20" s="2"/>
      <c r="Q20" s="2"/>
      <c r="R20" s="2"/>
      <c r="S20" s="2"/>
      <c r="T20" s="2"/>
      <c r="U20" s="2"/>
      <c r="V20" s="2"/>
      <c r="W20" s="2"/>
      <c r="X20" s="2"/>
      <c r="Y20" s="2"/>
      <c r="Z20" s="2"/>
    </row>
    <row r="21" spans="1:26" ht="24" customHeight="1">
      <c r="A21" s="2"/>
      <c r="B21" s="268" t="s">
        <v>121</v>
      </c>
      <c r="C21" s="316"/>
      <c r="D21" s="316"/>
      <c r="E21" s="316"/>
      <c r="F21" s="316"/>
      <c r="G21" s="316"/>
      <c r="H21" s="19">
        <f>'Funding Form T3 2026 HEAD'!I32+'Funding Form T3 2026 HEAD'!I40+'Funding Form T3 2026 HEAD'!I48+'Funding Form T3 2026 RECEIVING'!I32+'Funding Form T3 2026 RECEIVING'!I40+'Funding Form T3 2026 RECEIVING'!I48</f>
        <v>0</v>
      </c>
      <c r="I21" s="25" t="str">
        <f t="shared" ref="I21:I23" si="0">IFERROR(+H21/$H$24,"")</f>
        <v/>
      </c>
      <c r="J21" s="26"/>
      <c r="K21" s="2"/>
      <c r="L21" s="4" t="s">
        <v>203</v>
      </c>
      <c r="M21" s="2"/>
      <c r="N21" s="2"/>
      <c r="O21" s="2"/>
      <c r="P21" s="2"/>
      <c r="Q21" s="2"/>
      <c r="R21" s="2"/>
      <c r="S21" s="2"/>
      <c r="T21" s="2"/>
      <c r="U21" s="2"/>
      <c r="V21" s="2"/>
      <c r="W21" s="2"/>
      <c r="X21" s="2"/>
      <c r="Y21" s="2"/>
      <c r="Z21" s="2"/>
    </row>
    <row r="22" spans="1:26" ht="24" customHeight="1">
      <c r="A22" s="2"/>
      <c r="B22" s="269" t="s">
        <v>123</v>
      </c>
      <c r="C22" s="317"/>
      <c r="D22" s="317"/>
      <c r="E22" s="317"/>
      <c r="F22" s="317"/>
      <c r="G22" s="317"/>
      <c r="H22" s="19">
        <f>'Funding Form T3 2026 HEAD'!I51+'Funding Form T3 2026 RECEIVING'!I51</f>
        <v>0</v>
      </c>
      <c r="I22" s="25" t="str">
        <f t="shared" si="0"/>
        <v/>
      </c>
      <c r="J22" s="26"/>
      <c r="K22" s="2"/>
      <c r="L22" s="4" t="s">
        <v>124</v>
      </c>
      <c r="M22" s="2"/>
      <c r="N22" s="2"/>
      <c r="O22" s="2"/>
      <c r="P22" s="2"/>
      <c r="Q22" s="2"/>
      <c r="R22" s="2"/>
      <c r="S22" s="2"/>
      <c r="T22" s="2"/>
      <c r="U22" s="2"/>
      <c r="V22" s="2"/>
      <c r="W22" s="2"/>
      <c r="X22" s="2"/>
      <c r="Y22" s="2"/>
      <c r="Z22" s="2"/>
    </row>
    <row r="23" spans="1:26" ht="24" customHeight="1">
      <c r="A23" s="2"/>
      <c r="B23" s="269" t="s">
        <v>125</v>
      </c>
      <c r="C23" s="317"/>
      <c r="D23" s="317"/>
      <c r="E23" s="317"/>
      <c r="F23" s="317"/>
      <c r="G23" s="317"/>
      <c r="H23" s="19">
        <v>0</v>
      </c>
      <c r="I23" s="25" t="str">
        <f t="shared" si="0"/>
        <v/>
      </c>
      <c r="J23" s="26"/>
      <c r="K23" s="2"/>
      <c r="L23" s="4" t="s">
        <v>126</v>
      </c>
      <c r="M23" s="2"/>
      <c r="N23" s="2"/>
      <c r="O23" s="2"/>
      <c r="P23" s="2"/>
      <c r="Q23" s="2"/>
      <c r="R23" s="2"/>
      <c r="S23" s="2"/>
      <c r="T23" s="2"/>
      <c r="U23" s="2"/>
      <c r="V23" s="2"/>
      <c r="W23" s="2"/>
      <c r="X23" s="2"/>
      <c r="Y23" s="2"/>
      <c r="Z23" s="2"/>
    </row>
    <row r="24" spans="1:26" ht="24" customHeight="1">
      <c r="A24" s="2"/>
      <c r="B24" s="254" t="s">
        <v>127</v>
      </c>
      <c r="C24" s="317"/>
      <c r="D24" s="317"/>
      <c r="E24" s="317"/>
      <c r="F24" s="317"/>
      <c r="G24" s="317"/>
      <c r="H24" s="27">
        <f>SUM(H21:H23)</f>
        <v>0</v>
      </c>
      <c r="I24" s="28"/>
      <c r="J24" s="29"/>
      <c r="K24" s="2"/>
      <c r="L24" s="4"/>
      <c r="M24" s="2"/>
      <c r="N24" s="2"/>
      <c r="O24" s="2"/>
      <c r="P24" s="2"/>
      <c r="Q24" s="2"/>
      <c r="R24" s="2"/>
      <c r="S24" s="2"/>
      <c r="T24" s="2"/>
      <c r="U24" s="2"/>
      <c r="V24" s="2"/>
      <c r="W24" s="2"/>
      <c r="X24" s="2"/>
      <c r="Y24" s="2"/>
      <c r="Z24" s="2"/>
    </row>
    <row r="25" spans="1:26" ht="9.75" customHeight="1">
      <c r="L25" s="3"/>
    </row>
    <row r="26" spans="1:26" ht="24" customHeight="1">
      <c r="A26" s="2"/>
      <c r="B26" s="258" t="s">
        <v>128</v>
      </c>
      <c r="C26" s="314"/>
      <c r="D26" s="314"/>
      <c r="E26" s="314"/>
      <c r="F26" s="314"/>
      <c r="G26" s="314"/>
      <c r="H26" s="314"/>
      <c r="I26" s="314"/>
      <c r="J26" s="315"/>
      <c r="K26" s="2"/>
      <c r="L26" s="4"/>
      <c r="M26" s="2"/>
      <c r="N26" s="2"/>
      <c r="O26" s="2"/>
      <c r="P26" s="2"/>
      <c r="Q26" s="2"/>
      <c r="R26" s="2"/>
      <c r="S26" s="2"/>
      <c r="T26" s="2"/>
      <c r="U26" s="2"/>
      <c r="V26" s="2"/>
      <c r="W26" s="2"/>
      <c r="X26" s="2"/>
      <c r="Y26" s="2"/>
      <c r="Z26" s="2"/>
    </row>
    <row r="27" spans="1:26" ht="27.75" customHeight="1">
      <c r="A27" s="2"/>
      <c r="B27" s="318" t="s">
        <v>211</v>
      </c>
      <c r="C27" s="312"/>
      <c r="D27" s="312"/>
      <c r="E27" s="312"/>
      <c r="F27" s="171">
        <f>Cashbook!$K$19</f>
        <v>0</v>
      </c>
      <c r="G27" s="25" t="str">
        <f t="shared" ref="G27:G35" si="1">IFERROR(+F27/$H$24,"")</f>
        <v/>
      </c>
      <c r="H27" s="255" t="s">
        <v>98</v>
      </c>
      <c r="I27" s="256"/>
      <c r="J27" s="257"/>
      <c r="K27" s="2"/>
      <c r="L27" s="4"/>
      <c r="M27" s="2"/>
      <c r="N27" s="2"/>
      <c r="O27" s="2"/>
      <c r="P27" s="2"/>
      <c r="Q27" s="2"/>
      <c r="R27" s="2"/>
      <c r="S27" s="2"/>
      <c r="T27" s="2"/>
      <c r="U27" s="2"/>
      <c r="V27" s="2"/>
      <c r="W27" s="2"/>
      <c r="X27" s="2"/>
      <c r="Y27" s="2"/>
      <c r="Z27" s="2"/>
    </row>
    <row r="28" spans="1:26" ht="27.75" customHeight="1">
      <c r="A28" s="2"/>
      <c r="B28" s="259" t="s">
        <v>132</v>
      </c>
      <c r="C28" s="260"/>
      <c r="D28" s="260"/>
      <c r="E28" s="260"/>
      <c r="F28" s="171">
        <f>Cashbook!$M$19</f>
        <v>0</v>
      </c>
      <c r="G28" s="25" t="str">
        <f t="shared" si="1"/>
        <v/>
      </c>
      <c r="H28" s="261" t="s">
        <v>99</v>
      </c>
      <c r="I28" s="262"/>
      <c r="J28" s="263"/>
      <c r="K28" s="2"/>
      <c r="L28" s="155"/>
      <c r="M28" s="2"/>
      <c r="N28" s="2"/>
      <c r="O28" s="2"/>
      <c r="P28" s="2"/>
      <c r="Q28" s="2"/>
      <c r="R28" s="2"/>
      <c r="S28" s="2"/>
      <c r="T28" s="2"/>
      <c r="U28" s="2"/>
      <c r="V28" s="2"/>
      <c r="W28" s="2"/>
      <c r="X28" s="2"/>
      <c r="Y28" s="2"/>
      <c r="Z28" s="2"/>
    </row>
    <row r="29" spans="1:26" ht="24" customHeight="1">
      <c r="A29" s="2"/>
      <c r="B29" s="318" t="s">
        <v>134</v>
      </c>
      <c r="C29" s="312"/>
      <c r="D29" s="312"/>
      <c r="E29" s="312"/>
      <c r="F29" s="171">
        <f>Cashbook!$O$19</f>
        <v>0</v>
      </c>
      <c r="G29" s="25" t="str">
        <f t="shared" si="1"/>
        <v/>
      </c>
      <c r="H29" s="255" t="s">
        <v>100</v>
      </c>
      <c r="I29" s="256"/>
      <c r="J29" s="257"/>
      <c r="K29" s="2"/>
      <c r="L29" s="4"/>
      <c r="M29" s="2"/>
      <c r="N29" s="2"/>
      <c r="O29" s="2"/>
      <c r="P29" s="2"/>
      <c r="Q29" s="2"/>
      <c r="R29" s="2"/>
      <c r="S29" s="2"/>
      <c r="T29" s="2"/>
      <c r="U29" s="2"/>
      <c r="V29" s="2"/>
      <c r="W29" s="2"/>
      <c r="X29" s="2"/>
      <c r="Y29" s="2"/>
      <c r="Z29" s="2"/>
    </row>
    <row r="30" spans="1:26" ht="24" customHeight="1">
      <c r="A30" s="2"/>
      <c r="B30" s="318" t="s">
        <v>136</v>
      </c>
      <c r="C30" s="312"/>
      <c r="D30" s="312"/>
      <c r="E30" s="312"/>
      <c r="F30" s="171">
        <f>Cashbook!$Q$19</f>
        <v>0</v>
      </c>
      <c r="G30" s="25" t="str">
        <f t="shared" si="1"/>
        <v/>
      </c>
      <c r="H30" s="255" t="s">
        <v>101</v>
      </c>
      <c r="I30" s="256"/>
      <c r="J30" s="257"/>
      <c r="K30" s="2"/>
      <c r="L30" s="4"/>
      <c r="M30" s="2"/>
      <c r="N30" s="2"/>
      <c r="O30" s="2"/>
      <c r="P30" s="2"/>
      <c r="Q30" s="2"/>
      <c r="R30" s="2"/>
      <c r="S30" s="2"/>
      <c r="T30" s="2"/>
      <c r="U30" s="2"/>
      <c r="V30" s="2"/>
      <c r="W30" s="2"/>
      <c r="X30" s="2"/>
      <c r="Y30" s="2"/>
      <c r="Z30" s="2"/>
    </row>
    <row r="31" spans="1:26" ht="24" customHeight="1">
      <c r="A31" s="2"/>
      <c r="B31" s="318" t="s">
        <v>139</v>
      </c>
      <c r="C31" s="312"/>
      <c r="D31" s="312"/>
      <c r="E31" s="312"/>
      <c r="F31" s="171">
        <f>Cashbook!$S$19</f>
        <v>0</v>
      </c>
      <c r="G31" s="25" t="str">
        <f t="shared" si="1"/>
        <v/>
      </c>
      <c r="H31" s="255" t="s">
        <v>102</v>
      </c>
      <c r="I31" s="256"/>
      <c r="J31" s="257"/>
      <c r="K31" s="2"/>
      <c r="L31" s="4"/>
      <c r="M31" s="2"/>
      <c r="N31" s="2"/>
      <c r="O31" s="2"/>
      <c r="P31" s="2"/>
      <c r="Q31" s="2"/>
      <c r="R31" s="2"/>
      <c r="S31" s="2"/>
      <c r="T31" s="2"/>
      <c r="U31" s="2"/>
      <c r="V31" s="2"/>
      <c r="W31" s="2"/>
      <c r="X31" s="2"/>
      <c r="Y31" s="2"/>
      <c r="Z31" s="2"/>
    </row>
    <row r="32" spans="1:26" ht="24" customHeight="1">
      <c r="A32" s="2"/>
      <c r="B32" s="318" t="s">
        <v>140</v>
      </c>
      <c r="C32" s="312"/>
      <c r="D32" s="312"/>
      <c r="E32" s="312"/>
      <c r="F32" s="171">
        <f>Cashbook!$U$19</f>
        <v>0</v>
      </c>
      <c r="G32" s="25" t="str">
        <f t="shared" si="1"/>
        <v/>
      </c>
      <c r="H32" s="255" t="s">
        <v>103</v>
      </c>
      <c r="I32" s="256"/>
      <c r="J32" s="257"/>
      <c r="K32" s="2"/>
      <c r="L32" s="4"/>
      <c r="M32" s="2"/>
      <c r="N32" s="2"/>
      <c r="O32" s="2"/>
      <c r="P32" s="2"/>
      <c r="Q32" s="2"/>
      <c r="R32" s="2"/>
      <c r="S32" s="2"/>
      <c r="T32" s="2"/>
      <c r="U32" s="2"/>
      <c r="V32" s="2"/>
      <c r="W32" s="2"/>
      <c r="X32" s="2"/>
      <c r="Y32" s="2"/>
      <c r="Z32" s="2"/>
    </row>
    <row r="33" spans="1:26" ht="24" customHeight="1">
      <c r="A33" s="2"/>
      <c r="B33" s="318" t="s">
        <v>142</v>
      </c>
      <c r="C33" s="312"/>
      <c r="D33" s="312"/>
      <c r="E33" s="312"/>
      <c r="F33" s="171">
        <f>Cashbook!$W$19</f>
        <v>0</v>
      </c>
      <c r="G33" s="25" t="str">
        <f t="shared" si="1"/>
        <v/>
      </c>
      <c r="H33" s="255" t="s">
        <v>104</v>
      </c>
      <c r="I33" s="256"/>
      <c r="J33" s="257"/>
      <c r="K33" s="2"/>
      <c r="L33" s="4"/>
      <c r="M33" s="2"/>
      <c r="N33" s="2"/>
      <c r="O33" s="2"/>
      <c r="P33" s="2"/>
      <c r="Q33" s="2"/>
      <c r="R33" s="2"/>
      <c r="S33" s="2"/>
      <c r="T33" s="2"/>
      <c r="U33" s="2"/>
      <c r="V33" s="2"/>
      <c r="W33" s="2"/>
      <c r="X33" s="2"/>
      <c r="Y33" s="2"/>
      <c r="Z33" s="2"/>
    </row>
    <row r="34" spans="1:26" ht="35.25" customHeight="1">
      <c r="A34" s="2"/>
      <c r="B34" s="318" t="s">
        <v>144</v>
      </c>
      <c r="C34" s="312"/>
      <c r="D34" s="312"/>
      <c r="E34" s="312"/>
      <c r="F34" s="171">
        <f>Cashbook!$Y$19</f>
        <v>0</v>
      </c>
      <c r="G34" s="25" t="str">
        <f t="shared" si="1"/>
        <v/>
      </c>
      <c r="H34" s="261" t="s">
        <v>146</v>
      </c>
      <c r="I34" s="262"/>
      <c r="J34" s="263"/>
      <c r="K34" s="2"/>
      <c r="L34" s="4"/>
      <c r="M34" s="2"/>
      <c r="N34" s="2"/>
      <c r="O34" s="2"/>
      <c r="P34" s="2"/>
      <c r="Q34" s="2"/>
      <c r="R34" s="2"/>
      <c r="S34" s="2"/>
      <c r="T34" s="2"/>
      <c r="U34" s="2"/>
      <c r="V34" s="2"/>
      <c r="W34" s="2"/>
      <c r="X34" s="2"/>
      <c r="Y34" s="2"/>
      <c r="Z34" s="2"/>
    </row>
    <row r="35" spans="1:26" ht="24" customHeight="1">
      <c r="A35" s="2"/>
      <c r="B35" s="319" t="s">
        <v>147</v>
      </c>
      <c r="C35" s="312"/>
      <c r="D35" s="312"/>
      <c r="E35" s="320"/>
      <c r="F35" s="27">
        <f>SUM(F27:F34)</f>
        <v>0</v>
      </c>
      <c r="G35" s="30" t="str">
        <f t="shared" si="1"/>
        <v/>
      </c>
      <c r="H35" s="266"/>
      <c r="I35" s="312"/>
      <c r="J35" s="320"/>
      <c r="K35" s="2"/>
      <c r="L35" s="4"/>
      <c r="M35" s="2"/>
      <c r="N35" s="2"/>
      <c r="O35" s="2"/>
      <c r="P35" s="2"/>
      <c r="Q35" s="2"/>
      <c r="R35" s="2"/>
      <c r="S35" s="2"/>
      <c r="T35" s="2"/>
      <c r="U35" s="2"/>
      <c r="V35" s="2"/>
      <c r="W35" s="2"/>
      <c r="X35" s="2"/>
      <c r="Y35" s="2"/>
      <c r="Z35" s="2"/>
    </row>
    <row r="36" spans="1:26" ht="9.75" customHeight="1">
      <c r="L36" s="3"/>
    </row>
    <row r="37" spans="1:26" ht="24" customHeight="1">
      <c r="A37" s="2"/>
      <c r="B37" s="319" t="s">
        <v>148</v>
      </c>
      <c r="C37" s="312"/>
      <c r="D37" s="312"/>
      <c r="E37" s="320"/>
      <c r="F37" s="31">
        <f>+H24-F35</f>
        <v>0</v>
      </c>
      <c r="G37" s="32" t="str">
        <f>IFERROR(+F37/$H$24,"")</f>
        <v/>
      </c>
      <c r="H37" s="266"/>
      <c r="I37" s="312"/>
      <c r="J37" s="320"/>
      <c r="K37" s="2"/>
      <c r="L37" s="4" t="s">
        <v>149</v>
      </c>
      <c r="M37" s="2"/>
      <c r="N37" s="2"/>
      <c r="O37" s="2"/>
      <c r="P37" s="2"/>
      <c r="Q37" s="2"/>
      <c r="R37" s="2"/>
      <c r="S37" s="2"/>
      <c r="T37" s="2"/>
      <c r="U37" s="2"/>
      <c r="V37" s="2"/>
      <c r="W37" s="2"/>
      <c r="X37" s="2"/>
      <c r="Y37" s="2"/>
      <c r="Z37" s="2"/>
    </row>
    <row r="38" spans="1:26" ht="24" customHeight="1">
      <c r="A38" s="2"/>
      <c r="B38" s="319" t="s">
        <v>150</v>
      </c>
      <c r="C38" s="312"/>
      <c r="D38" s="312"/>
      <c r="E38" s="320"/>
      <c r="F38" s="267"/>
      <c r="G38" s="317"/>
      <c r="H38" s="317"/>
      <c r="I38" s="321"/>
      <c r="J38" s="27">
        <f>+F37+J19</f>
        <v>0</v>
      </c>
      <c r="K38" s="2"/>
      <c r="L38" s="4" t="s">
        <v>151</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3" t="s">
        <v>205</v>
      </c>
      <c r="C40" s="322"/>
      <c r="D40" s="322"/>
      <c r="E40" s="322"/>
      <c r="F40" s="322"/>
      <c r="G40" s="322"/>
      <c r="H40" s="322"/>
      <c r="I40" s="322"/>
      <c r="J40" s="323"/>
      <c r="K40" s="2"/>
      <c r="L40" s="2"/>
      <c r="M40" s="2"/>
      <c r="N40" s="2"/>
      <c r="O40" s="2"/>
      <c r="P40" s="2"/>
      <c r="Q40" s="2"/>
      <c r="R40" s="2"/>
      <c r="S40" s="2"/>
      <c r="T40" s="2"/>
      <c r="U40" s="2"/>
      <c r="V40" s="2"/>
      <c r="W40" s="2"/>
      <c r="X40" s="2"/>
      <c r="Y40" s="2"/>
      <c r="Z40" s="2"/>
    </row>
    <row r="41" spans="1:26" ht="24" customHeight="1">
      <c r="A41" s="2"/>
      <c r="B41" s="265"/>
      <c r="C41" s="324"/>
      <c r="D41" s="324"/>
      <c r="E41" s="324"/>
      <c r="F41" s="324"/>
      <c r="G41" s="324"/>
      <c r="H41" s="324"/>
      <c r="I41" s="324"/>
      <c r="J41" s="325"/>
      <c r="K41" s="2"/>
      <c r="L41" s="2"/>
      <c r="M41" s="2"/>
      <c r="N41" s="2"/>
      <c r="O41" s="2"/>
      <c r="P41" s="2"/>
      <c r="Q41" s="2"/>
      <c r="R41" s="2"/>
      <c r="S41" s="2"/>
      <c r="T41" s="2"/>
      <c r="U41" s="2"/>
      <c r="V41" s="2"/>
      <c r="W41" s="2"/>
      <c r="X41" s="2"/>
      <c r="Y41" s="2"/>
      <c r="Z41" s="2"/>
    </row>
    <row r="42" spans="1:26" ht="24" customHeight="1">
      <c r="B42" s="326"/>
      <c r="C42" s="327"/>
      <c r="D42" s="327"/>
      <c r="E42" s="327"/>
      <c r="F42" s="327"/>
      <c r="G42" s="327"/>
      <c r="H42" s="327"/>
      <c r="I42" s="327"/>
      <c r="J42" s="328"/>
    </row>
    <row r="43" spans="1:26" ht="24" customHeight="1">
      <c r="B43" s="326"/>
      <c r="C43" s="327"/>
      <c r="D43" s="327"/>
      <c r="E43" s="327"/>
      <c r="F43" s="327"/>
      <c r="G43" s="327"/>
      <c r="H43" s="327"/>
      <c r="I43" s="327"/>
      <c r="J43" s="328"/>
    </row>
    <row r="44" spans="1:26" ht="24" customHeight="1">
      <c r="B44" s="326"/>
      <c r="C44" s="327"/>
      <c r="D44" s="327"/>
      <c r="E44" s="327"/>
      <c r="F44" s="327"/>
      <c r="G44" s="327"/>
      <c r="H44" s="327"/>
      <c r="I44" s="327"/>
      <c r="J44" s="328"/>
    </row>
    <row r="45" spans="1:26" ht="24" customHeight="1">
      <c r="B45" s="326"/>
      <c r="C45" s="327"/>
      <c r="D45" s="327"/>
      <c r="E45" s="327"/>
      <c r="F45" s="327"/>
      <c r="G45" s="327"/>
      <c r="H45" s="327"/>
      <c r="I45" s="327"/>
      <c r="J45" s="328"/>
    </row>
    <row r="46" spans="1:26" ht="24" customHeight="1">
      <c r="B46" s="326"/>
      <c r="C46" s="327"/>
      <c r="D46" s="327"/>
      <c r="E46" s="327"/>
      <c r="F46" s="327"/>
      <c r="G46" s="327"/>
      <c r="H46" s="327"/>
      <c r="I46" s="327"/>
      <c r="J46" s="328"/>
    </row>
    <row r="47" spans="1:26" ht="24" customHeight="1">
      <c r="B47" s="329"/>
      <c r="C47" s="330"/>
      <c r="D47" s="330"/>
      <c r="E47" s="330"/>
      <c r="F47" s="330"/>
      <c r="G47" s="330"/>
      <c r="H47" s="330"/>
      <c r="I47" s="330"/>
      <c r="J47" s="331"/>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5:E15"/>
    <mergeCell ref="F15:J15"/>
    <mergeCell ref="B12:E12"/>
    <mergeCell ref="F12:J12"/>
    <mergeCell ref="B13:E13"/>
    <mergeCell ref="B14:E14"/>
    <mergeCell ref="F14:J14"/>
    <mergeCell ref="F13:J13"/>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41:J47"/>
    <mergeCell ref="B35:E35"/>
    <mergeCell ref="H35:J35"/>
    <mergeCell ref="B37:E37"/>
    <mergeCell ref="H37:J37"/>
    <mergeCell ref="B38:E38"/>
    <mergeCell ref="F38:I38"/>
    <mergeCell ref="B9:J9"/>
    <mergeCell ref="B8:G8"/>
    <mergeCell ref="B11:J11"/>
    <mergeCell ref="B18:J18"/>
    <mergeCell ref="B40:J40"/>
    <mergeCell ref="B32:E32"/>
    <mergeCell ref="H32:J32"/>
    <mergeCell ref="B33:E33"/>
    <mergeCell ref="H33:J33"/>
    <mergeCell ref="B34:E34"/>
    <mergeCell ref="H34:J34"/>
    <mergeCell ref="B29:E29"/>
    <mergeCell ref="H29:J29"/>
    <mergeCell ref="B30:E30"/>
    <mergeCell ref="H30:J30"/>
    <mergeCell ref="B31:E31"/>
  </mergeCells>
  <dataValidations count="5">
    <dataValidation type="decimal" operator="greaterThanOrEqual" allowBlank="1" showInputMessage="1" showErrorMessage="1" prompt="Lunch Funding - Please enter the amount paid to your kura /school for Lunches " sqref="H21" xr:uid="{6E4DD4BC-B3A9-4348-802E-5FFF563E7F02}">
      <formula1>0</formula1>
    </dataValidation>
    <dataValidation type="decimal" operator="greaterThanOrEqual" allowBlank="1" showInputMessage="1" showErrorMessage="1" prompt="Small &amp; Isolated Funding - If applicable, please enter the amount paid to your kura/school for Small and Isolated Funding" sqref="H22" xr:uid="{BF98C9BC-1776-44BC-A53F-2420636069DF}">
      <formula1>0</formula1>
    </dataValidation>
    <dataValidation type="date" allowBlank="1" showInputMessage="1" showErrorMessage="1" prompt="Date - Please enter date in the format of dd/mm/yyyy" sqref="F12" xr:uid="{6FE85306-3BAA-414A-912D-9D78E54F89ED}">
      <formula1>44440</formula1>
      <formula2>55153</formula2>
    </dataValidation>
    <dataValidation type="decimal" allowBlank="1" showInputMessage="1" showErrorMessage="1" prompt="Over / Unspend - Please enter the Over / Underspend amount calculated on your previous End of Term Report" sqref="J19" xr:uid="{C70E03BC-A232-4B8A-A978-D2E29972B74D}">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C82E7E5A-8707-44BF-9AD9-A055BD93EAFE}">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D76D547A-2598-48AD-B3D7-9E74DF3B2348}">
          <x14:formula1>
            <xm:f>'Ref Data'!$C$14:$C$18</xm:f>
          </x14:formula1>
          <xm:sqref>F15:J15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E9248-79A8-4BB5-82E6-8B6F04C4C670}">
  <sheetPr>
    <pageSetUpPr fitToPage="1"/>
  </sheetPr>
  <dimension ref="B1:K78"/>
  <sheetViews>
    <sheetView showGridLines="0"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8.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153</v>
      </c>
      <c r="C9" s="308"/>
      <c r="D9" s="308"/>
      <c r="E9" s="308"/>
      <c r="F9" s="308"/>
      <c r="G9" s="308"/>
      <c r="K9" s="100"/>
    </row>
    <row r="10" spans="2:11" s="101" customFormat="1" ht="15.75"/>
    <row r="11" spans="2:11" s="101" customFormat="1" ht="15.75"/>
    <row r="12" spans="2:11" s="101" customFormat="1" ht="15.75">
      <c r="B12" s="102" t="s">
        <v>154</v>
      </c>
      <c r="F12" s="154" t="s">
        <v>155</v>
      </c>
      <c r="G12" s="220"/>
      <c r="H12" s="221"/>
      <c r="I12" s="222"/>
      <c r="K12" s="100" t="s">
        <v>111</v>
      </c>
    </row>
    <row r="13" spans="2:11" s="101" customFormat="1" ht="15.75">
      <c r="B13" s="102" t="s">
        <v>156</v>
      </c>
      <c r="F13" s="154" t="s">
        <v>157</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9</v>
      </c>
      <c r="H16" s="221"/>
      <c r="I16" s="222"/>
      <c r="K16" s="100" t="s">
        <v>115</v>
      </c>
    </row>
    <row r="17" spans="2:11" s="101" customFormat="1" ht="15.75">
      <c r="F17" s="154" t="s">
        <v>162</v>
      </c>
      <c r="G17" s="226">
        <f>IFERROR(VLOOKUP(G16,'Ref Data'!J:L,2,FALSE), "Enter Date")</f>
        <v>46307</v>
      </c>
      <c r="H17" s="227"/>
      <c r="I17" s="228"/>
      <c r="K17" s="99" t="s">
        <v>163</v>
      </c>
    </row>
    <row r="18" spans="2:11" s="101" customFormat="1" ht="15.75">
      <c r="B18" s="102"/>
      <c r="F18" s="154" t="s">
        <v>164</v>
      </c>
      <c r="G18" s="226">
        <f>IFERROR(VLOOKUP(G16,'Ref Data'!J:L,3,FALSE),"Enter Date")</f>
        <v>46374</v>
      </c>
      <c r="H18" s="227"/>
      <c r="I18" s="228"/>
      <c r="K18" s="99" t="s">
        <v>165</v>
      </c>
    </row>
    <row r="19" spans="2:11" s="101" customFormat="1" ht="15.75">
      <c r="F19" s="154" t="s">
        <v>166</v>
      </c>
      <c r="G19" s="229">
        <f>IFERROR(NETWORKDAYS(G17,G18)," ")</f>
        <v>50</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50</v>
      </c>
      <c r="H28" s="115"/>
      <c r="I28" s="106"/>
      <c r="K28" s="107" t="s">
        <v>175</v>
      </c>
    </row>
    <row r="29" spans="2:11" s="101" customFormat="1" ht="24" customHeight="1">
      <c r="B29" s="116"/>
      <c r="C29" s="117" t="s">
        <v>176</v>
      </c>
      <c r="D29" s="109"/>
      <c r="E29" s="117"/>
      <c r="F29" s="187" t="s">
        <v>212</v>
      </c>
      <c r="G29" s="188">
        <f>IFERROR(VLOOKUP(G$16,'Ref Data'!$J$4:$M$24,4,FALSE)," ")</f>
        <v>1</v>
      </c>
      <c r="H29" s="115"/>
      <c r="I29" s="106"/>
      <c r="K29" s="107" t="s">
        <v>178</v>
      </c>
    </row>
    <row r="30" spans="2:11" s="101" customFormat="1" ht="24" customHeight="1">
      <c r="B30" s="116"/>
      <c r="C30" s="117" t="s">
        <v>179</v>
      </c>
      <c r="D30" s="109"/>
      <c r="E30" s="117"/>
      <c r="F30" s="120"/>
      <c r="G30" s="119"/>
      <c r="H30" s="121">
        <f>G28-G29-G30</f>
        <v>49</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50</v>
      </c>
      <c r="H36" s="115"/>
      <c r="I36" s="106"/>
      <c r="K36" s="107" t="s">
        <v>175</v>
      </c>
    </row>
    <row r="37" spans="2:11" s="101" customFormat="1" ht="24" customHeight="1">
      <c r="B37" s="116"/>
      <c r="C37" s="117" t="s">
        <v>176</v>
      </c>
      <c r="D37" s="117"/>
      <c r="E37" s="117"/>
      <c r="F37" s="118" t="s">
        <v>212</v>
      </c>
      <c r="G37" s="188">
        <f>IFERROR(VLOOKUP(G$16,'Ref Data'!$J$4:$M$24,4,FALSE)," ")</f>
        <v>1</v>
      </c>
      <c r="H37" s="115"/>
      <c r="I37" s="106"/>
      <c r="K37" s="107" t="s">
        <v>178</v>
      </c>
    </row>
    <row r="38" spans="2:11" s="101" customFormat="1" ht="24" customHeight="1">
      <c r="B38" s="116"/>
      <c r="C38" s="117" t="s">
        <v>179</v>
      </c>
      <c r="D38" s="117"/>
      <c r="E38" s="117"/>
      <c r="F38" s="120"/>
      <c r="G38" s="119"/>
      <c r="H38" s="121">
        <f>G36-G37-G38</f>
        <v>49</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15.75" customHeight="1">
      <c r="B42" s="277" t="s">
        <v>213</v>
      </c>
      <c r="C42" s="277"/>
      <c r="D42" s="277"/>
      <c r="E42" s="277"/>
      <c r="F42" s="277"/>
      <c r="G42" s="277"/>
      <c r="H42" s="277"/>
      <c r="I42" s="277"/>
      <c r="K42" s="107"/>
    </row>
    <row r="43" spans="2:11" s="101" customFormat="1" ht="15.75" customHeight="1">
      <c r="B43" s="277"/>
      <c r="C43" s="277"/>
      <c r="D43" s="277"/>
      <c r="E43" s="277"/>
      <c r="F43" s="277"/>
      <c r="G43" s="277"/>
      <c r="H43" s="277"/>
      <c r="I43" s="277"/>
      <c r="K43" s="159" t="s">
        <v>214</v>
      </c>
    </row>
    <row r="44" spans="2:11" s="101" customFormat="1" ht="24" customHeight="1">
      <c r="B44" s="238" t="s">
        <v>189</v>
      </c>
      <c r="C44" s="239"/>
      <c r="D44" s="239"/>
      <c r="E44" s="239"/>
      <c r="F44" s="239"/>
      <c r="G44" s="239"/>
      <c r="H44" s="105"/>
      <c r="I44" s="106"/>
      <c r="K44" s="131" t="s">
        <v>215</v>
      </c>
    </row>
    <row r="45" spans="2:11" s="101" customFormat="1" ht="24" customHeight="1">
      <c r="B45" s="108" t="s">
        <v>173</v>
      </c>
      <c r="C45" s="109"/>
      <c r="D45" s="109"/>
      <c r="E45" s="109"/>
      <c r="F45" s="109"/>
      <c r="G45" s="109"/>
      <c r="H45" s="110"/>
      <c r="I45" s="111"/>
      <c r="K45" s="131"/>
    </row>
    <row r="46" spans="2:11" s="101" customFormat="1" ht="24" customHeight="1">
      <c r="B46" s="108"/>
      <c r="C46" s="112" t="s">
        <v>174</v>
      </c>
      <c r="D46" s="106"/>
      <c r="E46" s="112"/>
      <c r="F46" s="124"/>
      <c r="G46" s="114">
        <f>G19</f>
        <v>50</v>
      </c>
      <c r="H46" s="115"/>
      <c r="I46" s="106"/>
      <c r="K46" s="160" t="s">
        <v>216</v>
      </c>
    </row>
    <row r="47" spans="2:11" s="101" customFormat="1" ht="24" customHeight="1">
      <c r="B47" s="116"/>
      <c r="C47" s="117" t="s">
        <v>176</v>
      </c>
      <c r="D47" s="120"/>
      <c r="E47" s="117"/>
      <c r="F47" s="118" t="s">
        <v>212</v>
      </c>
      <c r="G47" s="188">
        <f>IFERROR(VLOOKUP(G$16,'Ref Data'!$J$4:$M$24,4,FALSE)," ")</f>
        <v>1</v>
      </c>
      <c r="H47" s="115"/>
      <c r="I47" s="106"/>
      <c r="K47" s="107" t="s">
        <v>178</v>
      </c>
    </row>
    <row r="48" spans="2:11" s="101" customFormat="1" ht="24" customHeight="1">
      <c r="B48" s="116"/>
      <c r="C48" s="117" t="s">
        <v>179</v>
      </c>
      <c r="D48" s="120"/>
      <c r="E48" s="117"/>
      <c r="F48" s="120"/>
      <c r="G48" s="119"/>
      <c r="H48" s="121">
        <f>G46-G47-G48</f>
        <v>49</v>
      </c>
      <c r="I48" s="106"/>
      <c r="K48" s="107" t="s">
        <v>180</v>
      </c>
    </row>
    <row r="49" spans="2:11" s="101" customFormat="1" ht="24" customHeight="1">
      <c r="B49" s="108" t="s">
        <v>181</v>
      </c>
      <c r="C49" s="109"/>
      <c r="D49" s="109"/>
      <c r="E49" s="109"/>
      <c r="F49" s="109"/>
      <c r="G49" s="153" t="s">
        <v>182</v>
      </c>
      <c r="H49" s="152" t="str" cm="1">
        <f t="array" ref="H49">IFERROR(_xlfn.IFS(G15="Alt Model",'Ref Data'!A8,G15="Status Quo",'Ref Data'!A5),"")</f>
        <v/>
      </c>
      <c r="I49" s="111"/>
      <c r="K49" s="130"/>
    </row>
    <row r="50" spans="2:11" s="101" customFormat="1" ht="24" customHeight="1">
      <c r="B50" s="108" t="s">
        <v>190</v>
      </c>
      <c r="C50" s="109"/>
      <c r="D50" s="109"/>
      <c r="E50" s="109"/>
      <c r="F50" s="109"/>
      <c r="G50" s="109"/>
      <c r="H50" s="110"/>
      <c r="I50" s="123">
        <f>IFERROR(+H44*H48*H49,)</f>
        <v>0</v>
      </c>
      <c r="K50" s="131" t="s">
        <v>191</v>
      </c>
    </row>
    <row r="51" spans="2:11" s="101" customFormat="1" ht="4.5" customHeight="1">
      <c r="K51" s="126"/>
    </row>
    <row r="52" spans="2:11" s="101" customFormat="1" ht="15.75" customHeight="1">
      <c r="B52" s="132" t="s">
        <v>217</v>
      </c>
      <c r="C52" s="133"/>
      <c r="D52" s="133"/>
      <c r="E52" s="133"/>
      <c r="F52" s="133"/>
      <c r="G52" s="133"/>
      <c r="H52" s="134"/>
      <c r="I52" s="135"/>
      <c r="K52" s="159" t="s">
        <v>218</v>
      </c>
    </row>
    <row r="53" spans="2:11" s="101" customFormat="1" ht="15.75" customHeight="1">
      <c r="B53" s="275" t="s">
        <v>219</v>
      </c>
      <c r="C53" s="276"/>
      <c r="D53" s="276"/>
      <c r="E53" s="276"/>
      <c r="F53" s="276"/>
      <c r="G53" s="276"/>
      <c r="H53" s="136"/>
      <c r="I53" s="137"/>
      <c r="K53" s="161" t="s">
        <v>220</v>
      </c>
    </row>
    <row r="54" spans="2:11" s="101" customFormat="1" ht="15.75" customHeight="1">
      <c r="B54" s="138" t="s">
        <v>221</v>
      </c>
      <c r="C54" s="133"/>
      <c r="D54" s="133"/>
      <c r="E54" s="133"/>
      <c r="F54" s="133"/>
      <c r="G54" s="139"/>
      <c r="H54" s="140"/>
      <c r="I54" s="135"/>
    </row>
    <row r="55" spans="2:11" s="101" customFormat="1" ht="15.75" customHeight="1">
      <c r="B55" s="138"/>
      <c r="C55" s="133" t="s">
        <v>222</v>
      </c>
      <c r="D55" s="133"/>
      <c r="E55" s="133"/>
      <c r="F55" s="162"/>
      <c r="G55" s="163">
        <f>G19-G46</f>
        <v>0</v>
      </c>
      <c r="H55" s="142"/>
      <c r="I55" s="137"/>
      <c r="K55" s="107" t="s">
        <v>223</v>
      </c>
    </row>
    <row r="56" spans="2:11" s="101" customFormat="1" ht="15.75" customHeight="1">
      <c r="B56" s="143"/>
      <c r="C56" s="117" t="s">
        <v>179</v>
      </c>
      <c r="D56" s="139"/>
      <c r="E56" s="139"/>
      <c r="F56" s="141"/>
      <c r="G56" s="144"/>
      <c r="H56" s="142">
        <f>+G55-G56</f>
        <v>0</v>
      </c>
      <c r="I56" s="137"/>
      <c r="K56" s="107" t="s">
        <v>180</v>
      </c>
    </row>
    <row r="57" spans="2:11" s="101" customFormat="1" ht="20.25" customHeight="1">
      <c r="B57" s="145" t="s">
        <v>181</v>
      </c>
      <c r="C57" s="146"/>
      <c r="D57" s="146"/>
      <c r="E57" s="146"/>
      <c r="F57" s="146"/>
      <c r="G57" s="153" t="s">
        <v>182</v>
      </c>
      <c r="H57" s="152" t="str" cm="1">
        <f t="array" ref="H57">IFERROR(_xlfn.IFS(G15="Alt Model",'Ref Data'!A8,G15="Status Quo",'Ref Data'!A5),"")</f>
        <v/>
      </c>
      <c r="I57" s="147"/>
    </row>
    <row r="58" spans="2:11" s="101" customFormat="1" ht="15.75" customHeight="1">
      <c r="B58" s="145" t="s">
        <v>193</v>
      </c>
      <c r="C58" s="146"/>
      <c r="D58" s="146"/>
      <c r="E58" s="146"/>
      <c r="F58" s="146"/>
      <c r="G58" s="146"/>
      <c r="H58" s="148"/>
      <c r="I58" s="149">
        <f>IFERROR(+H53*H56*H57,)</f>
        <v>0</v>
      </c>
    </row>
    <row r="59" spans="2:11" s="101" customFormat="1" ht="15.75" customHeight="1">
      <c r="K59" s="127"/>
    </row>
    <row r="60" spans="2:11" s="101" customFormat="1" ht="24" customHeight="1">
      <c r="B60" s="128" t="s">
        <v>192</v>
      </c>
      <c r="C60" s="156"/>
      <c r="D60" s="109"/>
      <c r="E60" s="109"/>
      <c r="F60" s="109"/>
      <c r="G60" s="109"/>
      <c r="H60" s="122"/>
      <c r="I60" s="111"/>
    </row>
    <row r="61" spans="2:11" s="101" customFormat="1" ht="24" customHeight="1">
      <c r="B61" s="108" t="s">
        <v>224</v>
      </c>
      <c r="C61" s="109"/>
      <c r="D61" s="109"/>
      <c r="E61" s="109"/>
      <c r="F61" s="109"/>
      <c r="G61" s="109"/>
      <c r="H61" s="157" t="s">
        <v>194</v>
      </c>
      <c r="I61" s="158"/>
    </row>
    <row r="62" spans="2:11" s="101" customFormat="1" ht="15.75" customHeight="1">
      <c r="K62" s="127"/>
    </row>
    <row r="63" spans="2:11" s="101" customFormat="1" ht="24" customHeight="1">
      <c r="B63" s="128" t="s">
        <v>225</v>
      </c>
      <c r="C63" s="109"/>
      <c r="D63" s="109"/>
      <c r="E63" s="109"/>
      <c r="F63" s="109"/>
      <c r="G63" s="109"/>
      <c r="H63" s="110"/>
      <c r="I63" s="129">
        <f>+I32+I40+I50+I58+I61</f>
        <v>0</v>
      </c>
    </row>
    <row r="64" spans="2:11" s="101" customFormat="1" ht="24" customHeight="1">
      <c r="B64" s="128" t="s">
        <v>196</v>
      </c>
      <c r="C64" s="109"/>
      <c r="D64" s="109"/>
      <c r="E64" s="109"/>
      <c r="F64" s="109"/>
      <c r="G64" s="109"/>
      <c r="H64" s="110"/>
      <c r="I64" s="129">
        <f>+I63*15%</f>
        <v>0</v>
      </c>
    </row>
    <row r="65" spans="2:10" s="101" customFormat="1" ht="24" customHeight="1">
      <c r="B65" s="128" t="s">
        <v>197</v>
      </c>
      <c r="C65" s="109"/>
      <c r="D65" s="109"/>
      <c r="E65" s="109"/>
      <c r="F65" s="109"/>
      <c r="G65" s="109"/>
      <c r="H65" s="110"/>
      <c r="I65" s="129">
        <f>+I63+I64</f>
        <v>0</v>
      </c>
    </row>
    <row r="66" spans="2:10" s="101" customFormat="1" ht="15.75"/>
    <row r="67" spans="2:10" s="101" customFormat="1" ht="24" customHeight="1">
      <c r="B67" s="241" t="s">
        <v>198</v>
      </c>
      <c r="C67" s="242"/>
      <c r="D67" s="242"/>
      <c r="E67" s="242"/>
      <c r="F67" s="242"/>
      <c r="G67" s="242"/>
      <c r="H67" s="242"/>
      <c r="I67" s="243"/>
    </row>
    <row r="68" spans="2:10" s="101" customFormat="1" ht="15.75" customHeight="1">
      <c r="B68" s="244"/>
      <c r="C68" s="245"/>
      <c r="D68" s="245"/>
      <c r="E68" s="245"/>
      <c r="F68" s="245"/>
      <c r="G68" s="245"/>
      <c r="H68" s="245"/>
      <c r="I68" s="246"/>
    </row>
    <row r="69" spans="2:10" s="101" customFormat="1" ht="15.75">
      <c r="B69" s="247"/>
      <c r="C69" s="248"/>
      <c r="D69" s="248"/>
      <c r="E69" s="248"/>
      <c r="F69" s="248"/>
      <c r="G69" s="248"/>
      <c r="H69" s="248"/>
      <c r="I69" s="249"/>
    </row>
    <row r="70" spans="2:10" ht="15" customHeight="1">
      <c r="B70" s="247"/>
      <c r="C70" s="248"/>
      <c r="D70" s="248"/>
      <c r="E70" s="248"/>
      <c r="F70" s="248"/>
      <c r="G70" s="248"/>
      <c r="H70" s="248"/>
      <c r="I70" s="249"/>
      <c r="J70" s="101"/>
    </row>
    <row r="71" spans="2:10" ht="15" customHeight="1">
      <c r="B71" s="247"/>
      <c r="C71" s="248"/>
      <c r="D71" s="248"/>
      <c r="E71" s="248"/>
      <c r="F71" s="248"/>
      <c r="G71" s="248"/>
      <c r="H71" s="248"/>
      <c r="I71" s="249"/>
      <c r="J71" s="101"/>
    </row>
    <row r="72" spans="2:10" ht="15" customHeight="1">
      <c r="B72" s="247"/>
      <c r="C72" s="248"/>
      <c r="D72" s="248"/>
      <c r="E72" s="248"/>
      <c r="F72" s="248"/>
      <c r="G72" s="248"/>
      <c r="H72" s="248"/>
      <c r="I72" s="249"/>
      <c r="J72" s="101"/>
    </row>
    <row r="73" spans="2:10" ht="15" customHeight="1">
      <c r="B73" s="247"/>
      <c r="C73" s="248"/>
      <c r="D73" s="248"/>
      <c r="E73" s="248"/>
      <c r="F73" s="248"/>
      <c r="G73" s="248"/>
      <c r="H73" s="248"/>
      <c r="I73" s="249"/>
      <c r="J73" s="101"/>
    </row>
    <row r="74" spans="2:10" ht="15" customHeight="1">
      <c r="B74" s="247"/>
      <c r="C74" s="248"/>
      <c r="D74" s="248"/>
      <c r="E74" s="248"/>
      <c r="F74" s="248"/>
      <c r="G74" s="248"/>
      <c r="H74" s="248"/>
      <c r="I74" s="249"/>
      <c r="J74" s="101"/>
    </row>
    <row r="75" spans="2:10" ht="15" customHeight="1">
      <c r="B75" s="250"/>
      <c r="C75" s="251"/>
      <c r="D75" s="251"/>
      <c r="E75" s="251"/>
      <c r="F75" s="251"/>
      <c r="G75" s="251"/>
      <c r="H75" s="251"/>
      <c r="I75" s="252"/>
      <c r="J75" s="101"/>
    </row>
    <row r="76" spans="2:10" ht="15.75">
      <c r="J76" s="101"/>
    </row>
    <row r="77" spans="2:10" ht="15.75">
      <c r="J77" s="101"/>
    </row>
    <row r="78" spans="2:10" ht="15.75">
      <c r="J78" s="101"/>
    </row>
  </sheetData>
  <protectedRanges>
    <protectedRange sqref="B69:I75" name="Notes"/>
    <protectedRange sqref="H26 H34 H44" name="Year0to3_roll"/>
    <protectedRange sqref="G28 F30:G30 F38:G38 F48:G48 G36 G46" name="Year0to3_Days"/>
    <protectedRange sqref="H12:I12" name="FundingFormDetails_4"/>
    <protectedRange sqref="H17:I18" name="FundingFormDetails_2_1_3"/>
    <protectedRange sqref="H14:I15" name="FundingFormDetails_2_4"/>
    <protectedRange sqref="H13:I13" name="FundingFormDetails_1_1_2"/>
    <protectedRange sqref="H16:I16" name="FundingFormDetails_4_1"/>
    <protectedRange sqref="H53" name="Year1to8LunchNumber"/>
    <protectedRange sqref="G56" name="Year0to3_Days_2"/>
    <protectedRange sqref="G29" name="Year0to3_Days_2_1"/>
    <protectedRange sqref="F29" name="Year0to3_Days_1_1"/>
    <protectedRange sqref="G37" name="Year0to3_Days_2_2"/>
    <protectedRange sqref="F37" name="Year0to3_Days_1_1_1"/>
    <protectedRange sqref="G47" name="Year0to3_Days_2_3"/>
    <protectedRange sqref="F47" name="Year0to3_Days_1_1_2"/>
  </protectedRanges>
  <mergeCells count="19">
    <mergeCell ref="G15:I15"/>
    <mergeCell ref="B8:G8"/>
    <mergeCell ref="B9:G9"/>
    <mergeCell ref="G12:I12"/>
    <mergeCell ref="G13:I13"/>
    <mergeCell ref="G14:I14"/>
    <mergeCell ref="B68:I75"/>
    <mergeCell ref="B53:G53"/>
    <mergeCell ref="G16:I16"/>
    <mergeCell ref="G17:I17"/>
    <mergeCell ref="G18:I18"/>
    <mergeCell ref="G19:I19"/>
    <mergeCell ref="B22:I23"/>
    <mergeCell ref="B25:G25"/>
    <mergeCell ref="B42:I43"/>
    <mergeCell ref="B26:G26"/>
    <mergeCell ref="B34:G34"/>
    <mergeCell ref="B44:G44"/>
    <mergeCell ref="B67:I67"/>
  </mergeCells>
  <dataValidations count="4">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8 G30 G38" xr:uid="{7A0DB3DC-ECAC-4BA2-92BD-2C4C4572736F}">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6" xr:uid="{65F00714-4DDF-43F9-BF28-ED31098FE150}">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etc" sqref="G56" xr:uid="{A22B19AD-BDBB-4E50-8189-1AFE15B7DECB}">
      <formula1>0</formula1>
    </dataValidation>
    <dataValidation type="whole" operator="greaterThanOrEqual" allowBlank="1" showInputMessage="1" showErrorMessage="1" errorTitle="Error" error="Must be entered as a numeric value greater than or equal to 0" sqref="H53" xr:uid="{C352D928-4100-4433-A01B-6E2818844EAF}">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9A5DEF-52DC-4622-AA09-AFF34B43AEE8}">
          <x14:formula1>
            <xm:f>'Ref Data'!$C$14:$C$18</xm:f>
          </x14:formula1>
          <xm:sqref>G16:I16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5B64B-0A90-44F2-BDDC-2A78E8719134}">
  <sheetPr>
    <pageSetUpPr fitToPage="1"/>
  </sheetPr>
  <dimension ref="B1:K78"/>
  <sheetViews>
    <sheetView showGridLines="0" tabSelected="1"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8.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199</v>
      </c>
      <c r="C9" s="308"/>
      <c r="D9" s="308"/>
      <c r="E9" s="308"/>
      <c r="F9" s="308"/>
      <c r="G9" s="308"/>
      <c r="K9" s="100"/>
    </row>
    <row r="10" spans="2:11" s="101" customFormat="1" ht="15.75"/>
    <row r="11" spans="2:11" s="101" customFormat="1" ht="15.75"/>
    <row r="12" spans="2:11" s="101" customFormat="1" ht="15.75">
      <c r="B12" s="102" t="s">
        <v>154</v>
      </c>
      <c r="F12" s="154" t="s">
        <v>200</v>
      </c>
      <c r="G12" s="220"/>
      <c r="H12" s="221"/>
      <c r="I12" s="222"/>
      <c r="K12" s="100" t="s">
        <v>111</v>
      </c>
    </row>
    <row r="13" spans="2:11" s="101" customFormat="1" ht="15.75">
      <c r="B13" s="102" t="s">
        <v>156</v>
      </c>
      <c r="F13" s="154" t="s">
        <v>201</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9</v>
      </c>
      <c r="H16" s="221"/>
      <c r="I16" s="222"/>
      <c r="K16" s="100" t="s">
        <v>115</v>
      </c>
    </row>
    <row r="17" spans="2:11" s="101" customFormat="1" ht="15.75">
      <c r="F17" s="154" t="s">
        <v>162</v>
      </c>
      <c r="G17" s="226">
        <f>IFERROR(VLOOKUP(G16,'Ref Data'!J:L,2,FALSE), "Enter Date")</f>
        <v>46307</v>
      </c>
      <c r="H17" s="227"/>
      <c r="I17" s="228"/>
      <c r="K17" s="99" t="s">
        <v>163</v>
      </c>
    </row>
    <row r="18" spans="2:11" s="101" customFormat="1" ht="15.75">
      <c r="B18" s="102"/>
      <c r="F18" s="154" t="s">
        <v>164</v>
      </c>
      <c r="G18" s="226">
        <f>IFERROR(VLOOKUP(G16,'Ref Data'!J:L,3,FALSE),"Enter Date")</f>
        <v>46374</v>
      </c>
      <c r="H18" s="227"/>
      <c r="I18" s="228"/>
      <c r="K18" s="99" t="s">
        <v>165</v>
      </c>
    </row>
    <row r="19" spans="2:11" s="101" customFormat="1" ht="15.75">
      <c r="F19" s="154" t="s">
        <v>166</v>
      </c>
      <c r="G19" s="229">
        <f>IFERROR(NETWORKDAYS(G17,G18)," ")</f>
        <v>50</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50</v>
      </c>
      <c r="H28" s="115"/>
      <c r="I28" s="106"/>
      <c r="K28" s="107" t="s">
        <v>175</v>
      </c>
    </row>
    <row r="29" spans="2:11" s="101" customFormat="1" ht="24" customHeight="1">
      <c r="B29" s="116"/>
      <c r="C29" s="117" t="s">
        <v>176</v>
      </c>
      <c r="D29" s="109"/>
      <c r="E29" s="117"/>
      <c r="F29" s="118" t="s">
        <v>212</v>
      </c>
      <c r="G29" s="188">
        <f>IFERROR(VLOOKUP(G$16,'Ref Data'!$J$4:$M$24,4,FALSE)," ")</f>
        <v>1</v>
      </c>
      <c r="H29" s="115"/>
      <c r="I29" s="106"/>
      <c r="K29" s="107" t="s">
        <v>178</v>
      </c>
    </row>
    <row r="30" spans="2:11" s="101" customFormat="1" ht="24" customHeight="1">
      <c r="B30" s="116"/>
      <c r="C30" s="117" t="s">
        <v>179</v>
      </c>
      <c r="D30" s="109"/>
      <c r="E30" s="117"/>
      <c r="F30" s="120"/>
      <c r="G30" s="119"/>
      <c r="H30" s="121">
        <f>G28-G29-G30</f>
        <v>49</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50</v>
      </c>
      <c r="H36" s="115"/>
      <c r="I36" s="106"/>
      <c r="K36" s="107" t="s">
        <v>175</v>
      </c>
    </row>
    <row r="37" spans="2:11" s="101" customFormat="1" ht="24" customHeight="1">
      <c r="B37" s="116"/>
      <c r="C37" s="117" t="s">
        <v>176</v>
      </c>
      <c r="D37" s="117"/>
      <c r="E37" s="117"/>
      <c r="F37" s="118" t="s">
        <v>212</v>
      </c>
      <c r="G37" s="188">
        <f>IFERROR(VLOOKUP(G$16,'Ref Data'!$J$4:$M$24,4,FALSE)," ")</f>
        <v>1</v>
      </c>
      <c r="H37" s="115"/>
      <c r="I37" s="106"/>
      <c r="K37" s="107" t="s">
        <v>178</v>
      </c>
    </row>
    <row r="38" spans="2:11" s="101" customFormat="1" ht="24" customHeight="1">
      <c r="B38" s="116"/>
      <c r="C38" s="117" t="s">
        <v>179</v>
      </c>
      <c r="D38" s="117"/>
      <c r="E38" s="117"/>
      <c r="F38" s="120"/>
      <c r="G38" s="119"/>
      <c r="H38" s="121">
        <f>G36-G37-G38</f>
        <v>49</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15.75" customHeight="1">
      <c r="B42" s="277" t="s">
        <v>213</v>
      </c>
      <c r="C42" s="277"/>
      <c r="D42" s="277"/>
      <c r="E42" s="277"/>
      <c r="F42" s="277"/>
      <c r="G42" s="277"/>
      <c r="H42" s="277"/>
      <c r="I42" s="277"/>
      <c r="K42" s="107"/>
    </row>
    <row r="43" spans="2:11" s="101" customFormat="1" ht="15.75" customHeight="1">
      <c r="B43" s="277"/>
      <c r="C43" s="277"/>
      <c r="D43" s="277"/>
      <c r="E43" s="277"/>
      <c r="F43" s="277"/>
      <c r="G43" s="277"/>
      <c r="H43" s="277"/>
      <c r="I43" s="277"/>
      <c r="K43" s="159" t="s">
        <v>214</v>
      </c>
    </row>
    <row r="44" spans="2:11" s="101" customFormat="1" ht="24" customHeight="1">
      <c r="B44" s="238" t="s">
        <v>189</v>
      </c>
      <c r="C44" s="239"/>
      <c r="D44" s="239"/>
      <c r="E44" s="239"/>
      <c r="F44" s="239"/>
      <c r="G44" s="239"/>
      <c r="H44" s="105"/>
      <c r="I44" s="106"/>
      <c r="K44" s="131" t="s">
        <v>215</v>
      </c>
    </row>
    <row r="45" spans="2:11" s="101" customFormat="1" ht="24" customHeight="1">
      <c r="B45" s="108" t="s">
        <v>173</v>
      </c>
      <c r="C45" s="109"/>
      <c r="D45" s="109"/>
      <c r="E45" s="109"/>
      <c r="F45" s="109"/>
      <c r="G45" s="109"/>
      <c r="H45" s="110"/>
      <c r="I45" s="111"/>
      <c r="K45" s="131"/>
    </row>
    <row r="46" spans="2:11" s="101" customFormat="1" ht="24" customHeight="1">
      <c r="B46" s="108"/>
      <c r="C46" s="112" t="s">
        <v>174</v>
      </c>
      <c r="D46" s="106"/>
      <c r="E46" s="112"/>
      <c r="F46" s="124"/>
      <c r="G46" s="114"/>
      <c r="H46" s="115"/>
      <c r="I46" s="106"/>
      <c r="K46" s="160" t="s">
        <v>216</v>
      </c>
    </row>
    <row r="47" spans="2:11" s="101" customFormat="1" ht="24" customHeight="1">
      <c r="B47" s="116"/>
      <c r="C47" s="117" t="s">
        <v>176</v>
      </c>
      <c r="D47" s="120"/>
      <c r="E47" s="117"/>
      <c r="F47" s="118" t="s">
        <v>212</v>
      </c>
      <c r="G47" s="188">
        <f>IFERROR(VLOOKUP(G$16,'Ref Data'!$J$4:$M$24,4,FALSE)," ")</f>
        <v>1</v>
      </c>
      <c r="H47" s="115"/>
      <c r="I47" s="106"/>
      <c r="K47" s="107" t="s">
        <v>178</v>
      </c>
    </row>
    <row r="48" spans="2:11" s="101" customFormat="1" ht="24" customHeight="1">
      <c r="B48" s="116"/>
      <c r="C48" s="117" t="s">
        <v>179</v>
      </c>
      <c r="D48" s="120"/>
      <c r="E48" s="117"/>
      <c r="F48" s="120"/>
      <c r="G48" s="119"/>
      <c r="H48" s="121">
        <f>G46-G47-G48</f>
        <v>-1</v>
      </c>
      <c r="I48" s="106"/>
      <c r="K48" s="107" t="s">
        <v>180</v>
      </c>
    </row>
    <row r="49" spans="2:11" s="101" customFormat="1" ht="24" customHeight="1">
      <c r="B49" s="108" t="s">
        <v>181</v>
      </c>
      <c r="C49" s="109"/>
      <c r="D49" s="109"/>
      <c r="E49" s="109"/>
      <c r="F49" s="109"/>
      <c r="G49" s="153" t="s">
        <v>182</v>
      </c>
      <c r="H49" s="152" t="str" cm="1">
        <f t="array" ref="H49">IFERROR(_xlfn.IFS(G15="Alt Model",'Ref Data'!A8,G15="Status Quo",'Ref Data'!A5),"")</f>
        <v/>
      </c>
      <c r="I49" s="111"/>
      <c r="K49" s="130"/>
    </row>
    <row r="50" spans="2:11" s="101" customFormat="1" ht="24" customHeight="1">
      <c r="B50" s="108" t="s">
        <v>190</v>
      </c>
      <c r="C50" s="109"/>
      <c r="D50" s="109"/>
      <c r="E50" s="109"/>
      <c r="F50" s="109"/>
      <c r="G50" s="109"/>
      <c r="H50" s="110"/>
      <c r="I50" s="123">
        <f>IFERROR(+H44*H48*H49,)</f>
        <v>0</v>
      </c>
      <c r="K50" s="131" t="s">
        <v>191</v>
      </c>
    </row>
    <row r="51" spans="2:11" s="101" customFormat="1" ht="5.25" customHeight="1">
      <c r="K51" s="126"/>
    </row>
    <row r="52" spans="2:11" s="101" customFormat="1" ht="15.75" customHeight="1">
      <c r="B52" s="132" t="s">
        <v>217</v>
      </c>
      <c r="C52" s="133"/>
      <c r="D52" s="133"/>
      <c r="E52" s="133"/>
      <c r="F52" s="133"/>
      <c r="G52" s="133"/>
      <c r="H52" s="134"/>
      <c r="I52" s="135"/>
      <c r="K52" s="159" t="s">
        <v>218</v>
      </c>
    </row>
    <row r="53" spans="2:11" s="101" customFormat="1" ht="15.75" customHeight="1">
      <c r="B53" s="275" t="s">
        <v>219</v>
      </c>
      <c r="C53" s="276"/>
      <c r="D53" s="276"/>
      <c r="E53" s="276"/>
      <c r="F53" s="276"/>
      <c r="G53" s="276"/>
      <c r="H53" s="136"/>
      <c r="I53" s="137"/>
      <c r="K53" s="161" t="s">
        <v>220</v>
      </c>
    </row>
    <row r="54" spans="2:11" s="101" customFormat="1" ht="15.75" customHeight="1">
      <c r="B54" s="138" t="s">
        <v>221</v>
      </c>
      <c r="C54" s="133"/>
      <c r="D54" s="133"/>
      <c r="E54" s="133"/>
      <c r="F54" s="133"/>
      <c r="G54" s="139"/>
      <c r="H54" s="140"/>
      <c r="I54" s="135"/>
    </row>
    <row r="55" spans="2:11" s="101" customFormat="1" ht="15.75" customHeight="1">
      <c r="B55" s="138"/>
      <c r="C55" s="133" t="s">
        <v>222</v>
      </c>
      <c r="D55" s="133"/>
      <c r="E55" s="133"/>
      <c r="F55" s="162"/>
      <c r="G55" s="163">
        <f>G19-G46</f>
        <v>50</v>
      </c>
      <c r="H55" s="142"/>
      <c r="I55" s="137"/>
      <c r="K55" s="107" t="s">
        <v>223</v>
      </c>
    </row>
    <row r="56" spans="2:11" s="101" customFormat="1" ht="15.75" customHeight="1">
      <c r="B56" s="143"/>
      <c r="C56" s="117" t="s">
        <v>179</v>
      </c>
      <c r="D56" s="139"/>
      <c r="E56" s="139"/>
      <c r="F56" s="141"/>
      <c r="G56" s="144"/>
      <c r="H56" s="142">
        <f>+G55-G56</f>
        <v>50</v>
      </c>
      <c r="I56" s="137"/>
      <c r="K56" s="107" t="s">
        <v>180</v>
      </c>
    </row>
    <row r="57" spans="2:11" s="101" customFormat="1" ht="20.25" customHeight="1">
      <c r="B57" s="145" t="s">
        <v>181</v>
      </c>
      <c r="C57" s="146"/>
      <c r="D57" s="146"/>
      <c r="E57" s="146"/>
      <c r="F57" s="146"/>
      <c r="G57" s="153" t="s">
        <v>182</v>
      </c>
      <c r="H57" s="152" t="str" cm="1">
        <f t="array" ref="H57">IFERROR(_xlfn.IFS(G15="Alt Model",'Ref Data'!A8,G15="Status Quo",'Ref Data'!A5),"")</f>
        <v/>
      </c>
      <c r="I57" s="147"/>
    </row>
    <row r="58" spans="2:11" s="101" customFormat="1" ht="15.75" customHeight="1">
      <c r="B58" s="145" t="s">
        <v>193</v>
      </c>
      <c r="C58" s="146"/>
      <c r="D58" s="146"/>
      <c r="E58" s="146"/>
      <c r="F58" s="146"/>
      <c r="G58" s="146"/>
      <c r="H58" s="148"/>
      <c r="I58" s="149">
        <f>IFERROR(+H53*H56*H57,)</f>
        <v>0</v>
      </c>
    </row>
    <row r="59" spans="2:11" s="101" customFormat="1" ht="15.75" customHeight="1">
      <c r="K59" s="127"/>
    </row>
    <row r="60" spans="2:11" s="101" customFormat="1" ht="24" customHeight="1">
      <c r="B60" s="128" t="s">
        <v>192</v>
      </c>
      <c r="C60" s="156"/>
      <c r="D60" s="109"/>
      <c r="E60" s="109"/>
      <c r="F60" s="109"/>
      <c r="G60" s="109"/>
      <c r="H60" s="122"/>
      <c r="I60" s="111"/>
    </row>
    <row r="61" spans="2:11" s="101" customFormat="1" ht="24" customHeight="1">
      <c r="B61" s="108" t="s">
        <v>224</v>
      </c>
      <c r="C61" s="109"/>
      <c r="D61" s="109"/>
      <c r="E61" s="109"/>
      <c r="F61" s="109"/>
      <c r="G61" s="109"/>
      <c r="H61" s="157" t="s">
        <v>194</v>
      </c>
      <c r="I61" s="158"/>
    </row>
    <row r="62" spans="2:11" s="101" customFormat="1" ht="15.75" customHeight="1">
      <c r="K62" s="127"/>
    </row>
    <row r="63" spans="2:11" s="101" customFormat="1" ht="24" customHeight="1">
      <c r="B63" s="128" t="s">
        <v>225</v>
      </c>
      <c r="C63" s="109"/>
      <c r="D63" s="109"/>
      <c r="E63" s="109"/>
      <c r="F63" s="109"/>
      <c r="G63" s="109"/>
      <c r="H63" s="110"/>
      <c r="I63" s="129">
        <f>+I32+I40+I50+I58+I61</f>
        <v>0</v>
      </c>
    </row>
    <row r="64" spans="2:11" s="101" customFormat="1" ht="24" customHeight="1">
      <c r="B64" s="128" t="s">
        <v>196</v>
      </c>
      <c r="C64" s="109"/>
      <c r="D64" s="109"/>
      <c r="E64" s="109"/>
      <c r="F64" s="109"/>
      <c r="G64" s="109"/>
      <c r="H64" s="110"/>
      <c r="I64" s="129">
        <f>+I63*15%</f>
        <v>0</v>
      </c>
    </row>
    <row r="65" spans="2:10" s="101" customFormat="1" ht="24" customHeight="1">
      <c r="B65" s="128" t="s">
        <v>197</v>
      </c>
      <c r="C65" s="109"/>
      <c r="D65" s="109"/>
      <c r="E65" s="109"/>
      <c r="F65" s="109"/>
      <c r="G65" s="109"/>
      <c r="H65" s="110"/>
      <c r="I65" s="129">
        <f>+I63+I64</f>
        <v>0</v>
      </c>
    </row>
    <row r="66" spans="2:10" s="101" customFormat="1" ht="15.75"/>
    <row r="67" spans="2:10" s="101" customFormat="1" ht="24" customHeight="1">
      <c r="B67" s="241" t="s">
        <v>198</v>
      </c>
      <c r="C67" s="242"/>
      <c r="D67" s="242"/>
      <c r="E67" s="242"/>
      <c r="F67" s="242"/>
      <c r="G67" s="242"/>
      <c r="H67" s="242"/>
      <c r="I67" s="243"/>
    </row>
    <row r="68" spans="2:10" s="101" customFormat="1" ht="15.75" customHeight="1">
      <c r="B68" s="244"/>
      <c r="C68" s="245"/>
      <c r="D68" s="245"/>
      <c r="E68" s="245"/>
      <c r="F68" s="245"/>
      <c r="G68" s="245"/>
      <c r="H68" s="245"/>
      <c r="I68" s="246"/>
    </row>
    <row r="69" spans="2:10" s="101" customFormat="1" ht="15.75">
      <c r="B69" s="247"/>
      <c r="C69" s="248"/>
      <c r="D69" s="248"/>
      <c r="E69" s="248"/>
      <c r="F69" s="248"/>
      <c r="G69" s="248"/>
      <c r="H69" s="248"/>
      <c r="I69" s="249"/>
    </row>
    <row r="70" spans="2:10" ht="15" customHeight="1">
      <c r="B70" s="247"/>
      <c r="C70" s="248"/>
      <c r="D70" s="248"/>
      <c r="E70" s="248"/>
      <c r="F70" s="248"/>
      <c r="G70" s="248"/>
      <c r="H70" s="248"/>
      <c r="I70" s="249"/>
      <c r="J70" s="101"/>
    </row>
    <row r="71" spans="2:10" ht="15" customHeight="1">
      <c r="B71" s="247"/>
      <c r="C71" s="248"/>
      <c r="D71" s="248"/>
      <c r="E71" s="248"/>
      <c r="F71" s="248"/>
      <c r="G71" s="248"/>
      <c r="H71" s="248"/>
      <c r="I71" s="249"/>
      <c r="J71" s="101"/>
    </row>
    <row r="72" spans="2:10" ht="15" customHeight="1">
      <c r="B72" s="247"/>
      <c r="C72" s="248"/>
      <c r="D72" s="248"/>
      <c r="E72" s="248"/>
      <c r="F72" s="248"/>
      <c r="G72" s="248"/>
      <c r="H72" s="248"/>
      <c r="I72" s="249"/>
      <c r="J72" s="101"/>
    </row>
    <row r="73" spans="2:10" ht="15" customHeight="1">
      <c r="B73" s="247"/>
      <c r="C73" s="248"/>
      <c r="D73" s="248"/>
      <c r="E73" s="248"/>
      <c r="F73" s="248"/>
      <c r="G73" s="248"/>
      <c r="H73" s="248"/>
      <c r="I73" s="249"/>
      <c r="J73" s="101"/>
    </row>
    <row r="74" spans="2:10" ht="15" customHeight="1">
      <c r="B74" s="247"/>
      <c r="C74" s="248"/>
      <c r="D74" s="248"/>
      <c r="E74" s="248"/>
      <c r="F74" s="248"/>
      <c r="G74" s="248"/>
      <c r="H74" s="248"/>
      <c r="I74" s="249"/>
      <c r="J74" s="101"/>
    </row>
    <row r="75" spans="2:10" ht="15" customHeight="1">
      <c r="B75" s="250"/>
      <c r="C75" s="251"/>
      <c r="D75" s="251"/>
      <c r="E75" s="251"/>
      <c r="F75" s="251"/>
      <c r="G75" s="251"/>
      <c r="H75" s="251"/>
      <c r="I75" s="252"/>
      <c r="J75" s="101"/>
    </row>
    <row r="76" spans="2:10" ht="15.75">
      <c r="J76" s="101"/>
    </row>
    <row r="77" spans="2:10" ht="15.75">
      <c r="J77" s="101"/>
    </row>
    <row r="78" spans="2:10" ht="15.75">
      <c r="J78" s="101"/>
    </row>
  </sheetData>
  <protectedRanges>
    <protectedRange sqref="B69:I75" name="Notes"/>
    <protectedRange sqref="H26 H34 H44" name="Year0to3_roll"/>
    <protectedRange sqref="G28 F30:G30 F38:G38 F48:G48 G36 G46" name="Year0to3_Days"/>
    <protectedRange sqref="H12:I12" name="FundingFormDetails_4"/>
    <protectedRange sqref="H17:I18" name="FundingFormDetails_2_1_3"/>
    <protectedRange sqref="H14:I15" name="FundingFormDetails_2_4"/>
    <protectedRange sqref="H13:I13" name="FundingFormDetails_1_1_2"/>
    <protectedRange sqref="H16:I16" name="FundingFormDetails_4_1"/>
    <protectedRange sqref="H53" name="Year1to8LunchNumber"/>
    <protectedRange sqref="G56" name="Year0to3_Days_2"/>
    <protectedRange sqref="G29" name="Year0to3_Days_2_1"/>
    <protectedRange sqref="F29" name="Year0to3_Days_1_1"/>
    <protectedRange sqref="G37" name="Year0to3_Days_2_2"/>
    <protectedRange sqref="F37" name="Year0to3_Days_1_1_1"/>
    <protectedRange sqref="G47" name="Year0to3_Days_2_3"/>
    <protectedRange sqref="F47" name="Year0to3_Days_1_1_2"/>
  </protectedRanges>
  <mergeCells count="19">
    <mergeCell ref="B25:G25"/>
    <mergeCell ref="B8:G8"/>
    <mergeCell ref="B9:G9"/>
    <mergeCell ref="G12:I12"/>
    <mergeCell ref="G13:I13"/>
    <mergeCell ref="G14:I14"/>
    <mergeCell ref="G15:I15"/>
    <mergeCell ref="G16:I16"/>
    <mergeCell ref="G17:I17"/>
    <mergeCell ref="G18:I18"/>
    <mergeCell ref="G19:I19"/>
    <mergeCell ref="B22:I23"/>
    <mergeCell ref="B68:I75"/>
    <mergeCell ref="B26:G26"/>
    <mergeCell ref="B34:G34"/>
    <mergeCell ref="B42:I43"/>
    <mergeCell ref="B44:G44"/>
    <mergeCell ref="B53:G53"/>
    <mergeCell ref="B67:I67"/>
  </mergeCells>
  <dataValidations count="4">
    <dataValidation type="whole" operator="greaterThanOrEqual" allowBlank="1" showInputMessage="1" showErrorMessage="1" errorTitle="Error" error="Must be entered as a numeric value greater than or equal to 0" sqref="H53" xr:uid="{5AFC09D0-5FF4-428F-A0B9-BCDDA69DE67D}">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etc" sqref="G56" xr:uid="{5F1A2A17-3871-43DA-B642-97EEF4510412}">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6" xr:uid="{01130425-1705-49B0-B6D8-BDCA760AD935}">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8 G30 G38" xr:uid="{4AAF25C0-7084-4983-93F7-CF89319A9355}">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B845C0-19B4-41DB-91C6-6B636126D254}">
          <x14:formula1>
            <xm:f>'Ref Data'!$C$14:$C$18</xm:f>
          </x14:formula1>
          <xm:sqref>G16:I16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7985-0955-4564-8890-6741910C56D0}">
  <sheetPr>
    <pageSetUpPr fitToPage="1"/>
  </sheetPr>
  <dimension ref="A7:Z1000"/>
  <sheetViews>
    <sheetView showGridLines="0" zoomScale="75" zoomScaleNormal="75" workbookViewId="0">
      <selection activeCell="O31" sqref="O31"/>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7.140625" customWidth="1"/>
    <col min="11" max="11" width="3.5703125" customWidth="1"/>
    <col min="12" max="26" width="8.7109375" customWidth="1"/>
  </cols>
  <sheetData>
    <row r="7" spans="2:12" ht="26.45" customHeight="1"/>
    <row r="8" spans="2:12" ht="26.25">
      <c r="B8" s="310" t="s">
        <v>0</v>
      </c>
      <c r="C8" s="310"/>
      <c r="D8" s="310"/>
      <c r="E8" s="310"/>
      <c r="F8" s="310"/>
      <c r="G8" s="310"/>
      <c r="H8" s="1"/>
      <c r="I8" s="1"/>
    </row>
    <row r="9" spans="2:12" ht="26.25">
      <c r="B9" s="205" t="s">
        <v>106</v>
      </c>
      <c r="C9" s="205"/>
      <c r="D9" s="205"/>
      <c r="E9" s="205"/>
      <c r="F9" s="205"/>
      <c r="G9" s="205"/>
      <c r="H9" s="205"/>
      <c r="I9" s="205"/>
      <c r="J9" s="205"/>
    </row>
    <row r="11" spans="2:12" ht="24" customHeight="1">
      <c r="B11" s="311" t="s">
        <v>107</v>
      </c>
      <c r="C11" s="311"/>
      <c r="D11" s="311"/>
      <c r="E11" s="311"/>
      <c r="F11" s="311"/>
      <c r="G11" s="311"/>
      <c r="H11" s="311"/>
      <c r="I11" s="311"/>
      <c r="J11" s="311"/>
    </row>
    <row r="12" spans="2:12" ht="24" customHeight="1">
      <c r="B12" s="255" t="s">
        <v>108</v>
      </c>
      <c r="C12" s="312"/>
      <c r="D12" s="312"/>
      <c r="E12" s="312"/>
      <c r="F12" s="271"/>
      <c r="G12" s="286"/>
      <c r="H12" s="286"/>
      <c r="I12" s="286"/>
      <c r="J12" s="287"/>
      <c r="L12" s="6" t="s">
        <v>109</v>
      </c>
    </row>
    <row r="13" spans="2:12" ht="24" customHeight="1">
      <c r="B13" s="255" t="s">
        <v>110</v>
      </c>
      <c r="C13" s="312"/>
      <c r="D13" s="312"/>
      <c r="E13" s="312"/>
      <c r="F13" s="272"/>
      <c r="G13" s="273"/>
      <c r="H13" s="273"/>
      <c r="I13" s="273"/>
      <c r="J13" s="274"/>
      <c r="L13" s="6" t="s">
        <v>111</v>
      </c>
    </row>
    <row r="14" spans="2:12" ht="24" customHeight="1">
      <c r="B14" s="255" t="s">
        <v>112</v>
      </c>
      <c r="C14" s="312"/>
      <c r="D14" s="312"/>
      <c r="E14" s="312"/>
      <c r="F14" s="214" t="str">
        <f>IFERROR(VLOOKUP(F13,'school data '!A5:C1005,2,FALSE),"please enter / check school ID number" )</f>
        <v>please enter / check school ID number</v>
      </c>
      <c r="G14" s="286"/>
      <c r="H14" s="286"/>
      <c r="I14" s="286"/>
      <c r="J14" s="287"/>
      <c r="L14" s="6" t="s">
        <v>113</v>
      </c>
    </row>
    <row r="15" spans="2:12" ht="24" customHeight="1">
      <c r="B15" s="255" t="s">
        <v>114</v>
      </c>
      <c r="C15" s="312"/>
      <c r="D15" s="312"/>
      <c r="E15" s="312"/>
      <c r="F15" s="214" t="s">
        <v>9</v>
      </c>
      <c r="G15" s="286"/>
      <c r="H15" s="286"/>
      <c r="I15" s="286"/>
      <c r="J15" s="287"/>
      <c r="L15" s="6" t="s">
        <v>115</v>
      </c>
    </row>
    <row r="16" spans="2:12" ht="24" customHeight="1">
      <c r="B16" s="255" t="s">
        <v>116</v>
      </c>
      <c r="C16" s="312"/>
      <c r="D16" s="312"/>
      <c r="E16" s="312"/>
      <c r="F16" s="270"/>
      <c r="G16" s="286"/>
      <c r="H16" s="286"/>
      <c r="I16" s="286"/>
      <c r="J16" s="287"/>
    </row>
    <row r="18" spans="1:26" ht="18.75">
      <c r="B18" s="311" t="s">
        <v>117</v>
      </c>
      <c r="C18" s="311"/>
      <c r="D18" s="311"/>
      <c r="E18" s="311"/>
      <c r="F18" s="311"/>
      <c r="G18" s="311"/>
      <c r="H18" s="311"/>
      <c r="I18" s="311"/>
      <c r="J18" s="311"/>
    </row>
    <row r="19" spans="1:26" ht="24" customHeight="1">
      <c r="A19" s="2"/>
      <c r="B19" s="264" t="s">
        <v>118</v>
      </c>
      <c r="C19" s="313"/>
      <c r="D19" s="313"/>
      <c r="E19" s="313"/>
      <c r="F19" s="313"/>
      <c r="G19" s="313"/>
      <c r="H19" s="313"/>
      <c r="I19" s="313"/>
      <c r="J19" s="19">
        <f>'EoT Fin Report T3 2026'!J38</f>
        <v>0</v>
      </c>
      <c r="K19" s="2"/>
      <c r="L19" s="4" t="s">
        <v>119</v>
      </c>
      <c r="M19" s="2"/>
      <c r="N19" s="2"/>
      <c r="O19" s="2"/>
      <c r="P19" s="2"/>
      <c r="Q19" s="2"/>
      <c r="R19" s="2"/>
      <c r="S19" s="2"/>
      <c r="T19" s="2"/>
      <c r="U19" s="2"/>
      <c r="V19" s="2"/>
      <c r="W19" s="2"/>
      <c r="X19" s="2"/>
      <c r="Y19" s="2"/>
      <c r="Z19" s="2"/>
    </row>
    <row r="20" spans="1:26" ht="24" customHeight="1">
      <c r="A20" s="2"/>
      <c r="B20" s="258" t="s">
        <v>120</v>
      </c>
      <c r="C20" s="314"/>
      <c r="D20" s="314"/>
      <c r="E20" s="314"/>
      <c r="F20" s="314"/>
      <c r="G20" s="314"/>
      <c r="H20" s="314"/>
      <c r="I20" s="314"/>
      <c r="J20" s="315"/>
      <c r="K20" s="2"/>
      <c r="L20" s="4"/>
      <c r="M20" s="2"/>
      <c r="N20" s="2"/>
      <c r="O20" s="2"/>
      <c r="P20" s="2"/>
      <c r="Q20" s="2"/>
      <c r="R20" s="2"/>
      <c r="S20" s="2"/>
      <c r="T20" s="2"/>
      <c r="U20" s="2"/>
      <c r="V20" s="2"/>
      <c r="W20" s="2"/>
      <c r="X20" s="2"/>
      <c r="Y20" s="2"/>
      <c r="Z20" s="2"/>
    </row>
    <row r="21" spans="1:26" ht="24" customHeight="1">
      <c r="A21" s="2"/>
      <c r="B21" s="268" t="s">
        <v>121</v>
      </c>
      <c r="C21" s="316"/>
      <c r="D21" s="316"/>
      <c r="E21" s="316"/>
      <c r="F21" s="316"/>
      <c r="G21" s="316"/>
      <c r="H21" s="19">
        <f>'Funding Form T4 2026 HEAD'!I32+'Funding Form T4 2026 HEAD'!I40+'Funding Form T4 2026 HEAD'!I50+'Funding Form T4 2026 HEAD'!I58+'Funding Form T4 2026 RECEIVING'!I32+'Funding Form T4 2026 RECEIVING'!I40+'Funding Form T4 2026 RECEIVING'!I50+'Funding Form T4 2026 RECEIVING'!I58</f>
        <v>0</v>
      </c>
      <c r="I21" s="25" t="str">
        <f t="shared" ref="I21:I23" si="0">IFERROR(+H21/$H$24,"")</f>
        <v/>
      </c>
      <c r="J21" s="26"/>
      <c r="K21" s="2"/>
      <c r="L21" s="4" t="s">
        <v>203</v>
      </c>
      <c r="M21" s="2"/>
      <c r="N21" s="2"/>
      <c r="O21" s="2"/>
      <c r="P21" s="2"/>
      <c r="Q21" s="2"/>
      <c r="R21" s="2"/>
      <c r="S21" s="2"/>
      <c r="T21" s="2"/>
      <c r="U21" s="2"/>
      <c r="V21" s="2"/>
      <c r="W21" s="2"/>
      <c r="X21" s="2"/>
      <c r="Y21" s="2"/>
      <c r="Z21" s="2"/>
    </row>
    <row r="22" spans="1:26" ht="24" customHeight="1">
      <c r="A22" s="2"/>
      <c r="B22" s="269" t="s">
        <v>123</v>
      </c>
      <c r="C22" s="317"/>
      <c r="D22" s="317"/>
      <c r="E22" s="317"/>
      <c r="F22" s="317"/>
      <c r="G22" s="317"/>
      <c r="H22" s="19">
        <f>'Funding Form T4 2026 HEAD'!I61+'Funding Form T4 2026 RECEIVING'!I61</f>
        <v>0</v>
      </c>
      <c r="I22" s="25" t="str">
        <f t="shared" si="0"/>
        <v/>
      </c>
      <c r="J22" s="26"/>
      <c r="K22" s="2"/>
      <c r="L22" s="4" t="s">
        <v>124</v>
      </c>
      <c r="M22" s="2"/>
      <c r="N22" s="2"/>
      <c r="O22" s="2"/>
      <c r="P22" s="2"/>
      <c r="Q22" s="2"/>
      <c r="R22" s="2"/>
      <c r="S22" s="2"/>
      <c r="T22" s="2"/>
      <c r="U22" s="2"/>
      <c r="V22" s="2"/>
      <c r="W22" s="2"/>
      <c r="X22" s="2"/>
      <c r="Y22" s="2"/>
      <c r="Z22" s="2"/>
    </row>
    <row r="23" spans="1:26" ht="24" customHeight="1">
      <c r="A23" s="2"/>
      <c r="B23" s="269" t="s">
        <v>125</v>
      </c>
      <c r="C23" s="317"/>
      <c r="D23" s="317"/>
      <c r="E23" s="317"/>
      <c r="F23" s="317"/>
      <c r="G23" s="317"/>
      <c r="H23" s="19">
        <v>0</v>
      </c>
      <c r="I23" s="25" t="str">
        <f t="shared" si="0"/>
        <v/>
      </c>
      <c r="J23" s="26"/>
      <c r="K23" s="2"/>
      <c r="L23" s="4" t="s">
        <v>126</v>
      </c>
      <c r="M23" s="2"/>
      <c r="N23" s="2"/>
      <c r="O23" s="2"/>
      <c r="P23" s="2"/>
      <c r="Q23" s="2"/>
      <c r="R23" s="2"/>
      <c r="S23" s="2"/>
      <c r="T23" s="2"/>
      <c r="U23" s="2"/>
      <c r="V23" s="2"/>
      <c r="W23" s="2"/>
      <c r="X23" s="2"/>
      <c r="Y23" s="2"/>
      <c r="Z23" s="2"/>
    </row>
    <row r="24" spans="1:26" ht="24" customHeight="1">
      <c r="A24" s="2"/>
      <c r="B24" s="254" t="s">
        <v>127</v>
      </c>
      <c r="C24" s="317"/>
      <c r="D24" s="317"/>
      <c r="E24" s="317"/>
      <c r="F24" s="317"/>
      <c r="G24" s="317"/>
      <c r="H24" s="27">
        <f>SUM(H21:H23)</f>
        <v>0</v>
      </c>
      <c r="I24" s="28"/>
      <c r="J24" s="29"/>
      <c r="K24" s="2"/>
      <c r="L24" s="4"/>
      <c r="M24" s="2"/>
      <c r="N24" s="2"/>
      <c r="O24" s="2"/>
      <c r="P24" s="2"/>
      <c r="Q24" s="2"/>
      <c r="R24" s="2"/>
      <c r="S24" s="2"/>
      <c r="T24" s="2"/>
      <c r="U24" s="2"/>
      <c r="V24" s="2"/>
      <c r="W24" s="2"/>
      <c r="X24" s="2"/>
      <c r="Y24" s="2"/>
      <c r="Z24" s="2"/>
    </row>
    <row r="25" spans="1:26" ht="9.75" customHeight="1">
      <c r="L25" s="3"/>
    </row>
    <row r="26" spans="1:26" ht="24" customHeight="1">
      <c r="A26" s="2"/>
      <c r="B26" s="258" t="s">
        <v>128</v>
      </c>
      <c r="C26" s="314"/>
      <c r="D26" s="314"/>
      <c r="E26" s="314"/>
      <c r="F26" s="314"/>
      <c r="G26" s="314"/>
      <c r="H26" s="314"/>
      <c r="I26" s="314"/>
      <c r="J26" s="315"/>
      <c r="K26" s="2"/>
      <c r="L26" s="4"/>
      <c r="M26" s="2"/>
      <c r="N26" s="2"/>
      <c r="O26" s="2"/>
      <c r="P26" s="2"/>
      <c r="Q26" s="2"/>
      <c r="R26" s="2"/>
      <c r="S26" s="2"/>
      <c r="T26" s="2"/>
      <c r="U26" s="2"/>
      <c r="V26" s="2"/>
      <c r="W26" s="2"/>
      <c r="X26" s="2"/>
      <c r="Y26" s="2"/>
      <c r="Z26" s="2"/>
    </row>
    <row r="27" spans="1:26" ht="24" customHeight="1">
      <c r="A27" s="2"/>
      <c r="B27" s="318" t="s">
        <v>208</v>
      </c>
      <c r="C27" s="312"/>
      <c r="D27" s="312"/>
      <c r="E27" s="312"/>
      <c r="F27" s="171">
        <f>Cashbook!$K$20</f>
        <v>0</v>
      </c>
      <c r="G27" s="25" t="str">
        <f t="shared" ref="G27:G35" si="1">IFERROR(+F27/$H$24,"")</f>
        <v/>
      </c>
      <c r="H27" s="255" t="s">
        <v>98</v>
      </c>
      <c r="I27" s="256"/>
      <c r="J27" s="257"/>
      <c r="K27" s="2"/>
      <c r="L27" s="4"/>
      <c r="M27" s="2"/>
      <c r="N27" s="2"/>
      <c r="O27" s="2"/>
      <c r="P27" s="2"/>
      <c r="Q27" s="2"/>
      <c r="R27" s="2"/>
      <c r="S27" s="2"/>
      <c r="T27" s="2"/>
      <c r="U27" s="2"/>
      <c r="V27" s="2"/>
      <c r="W27" s="2"/>
      <c r="X27" s="2"/>
      <c r="Y27" s="2"/>
      <c r="Z27" s="2"/>
    </row>
    <row r="28" spans="1:26" ht="27.75" customHeight="1">
      <c r="A28" s="2"/>
      <c r="B28" s="259" t="s">
        <v>132</v>
      </c>
      <c r="C28" s="260"/>
      <c r="D28" s="260"/>
      <c r="E28" s="260"/>
      <c r="F28" s="171">
        <f>Cashbook!$M$20</f>
        <v>0</v>
      </c>
      <c r="G28" s="25" t="str">
        <f t="shared" si="1"/>
        <v/>
      </c>
      <c r="H28" s="261" t="s">
        <v>209</v>
      </c>
      <c r="I28" s="278"/>
      <c r="J28" s="279"/>
      <c r="K28" s="2"/>
      <c r="L28" s="155"/>
      <c r="M28" s="2"/>
      <c r="N28" s="2"/>
      <c r="O28" s="2"/>
      <c r="P28" s="2"/>
      <c r="Q28" s="2"/>
      <c r="R28" s="2"/>
      <c r="S28" s="2"/>
      <c r="T28" s="2"/>
      <c r="U28" s="2"/>
      <c r="V28" s="2"/>
      <c r="W28" s="2"/>
      <c r="X28" s="2"/>
      <c r="Y28" s="2"/>
      <c r="Z28" s="2"/>
    </row>
    <row r="29" spans="1:26" ht="24" customHeight="1">
      <c r="A29" s="2"/>
      <c r="B29" s="318" t="s">
        <v>134</v>
      </c>
      <c r="C29" s="312"/>
      <c r="D29" s="312"/>
      <c r="E29" s="312"/>
      <c r="F29" s="171">
        <f>Cashbook!$O$20</f>
        <v>0</v>
      </c>
      <c r="G29" s="25" t="str">
        <f t="shared" si="1"/>
        <v/>
      </c>
      <c r="H29" s="255" t="s">
        <v>100</v>
      </c>
      <c r="I29" s="256"/>
      <c r="J29" s="257"/>
      <c r="K29" s="2"/>
      <c r="L29" s="4"/>
      <c r="M29" s="2"/>
      <c r="N29" s="2"/>
      <c r="O29" s="2"/>
      <c r="P29" s="2"/>
      <c r="Q29" s="2"/>
      <c r="R29" s="2"/>
      <c r="S29" s="2"/>
      <c r="T29" s="2"/>
      <c r="U29" s="2"/>
      <c r="V29" s="2"/>
      <c r="W29" s="2"/>
      <c r="X29" s="2"/>
      <c r="Y29" s="2"/>
      <c r="Z29" s="2"/>
    </row>
    <row r="30" spans="1:26" ht="24" customHeight="1">
      <c r="A30" s="2"/>
      <c r="B30" s="318" t="s">
        <v>136</v>
      </c>
      <c r="C30" s="312"/>
      <c r="D30" s="312"/>
      <c r="E30" s="312"/>
      <c r="F30" s="171">
        <f>Cashbook!$Q$20</f>
        <v>0</v>
      </c>
      <c r="G30" s="25" t="str">
        <f t="shared" si="1"/>
        <v/>
      </c>
      <c r="H30" s="255" t="s">
        <v>101</v>
      </c>
      <c r="I30" s="256"/>
      <c r="J30" s="257"/>
      <c r="K30" s="2"/>
      <c r="L30" s="4"/>
      <c r="M30" s="2"/>
      <c r="N30" s="2"/>
      <c r="O30" s="2"/>
      <c r="P30" s="2"/>
      <c r="Q30" s="2"/>
      <c r="R30" s="2"/>
      <c r="S30" s="2"/>
      <c r="T30" s="2"/>
      <c r="U30" s="2"/>
      <c r="V30" s="2"/>
      <c r="W30" s="2"/>
      <c r="X30" s="2"/>
      <c r="Y30" s="2"/>
      <c r="Z30" s="2"/>
    </row>
    <row r="31" spans="1:26" ht="24" customHeight="1">
      <c r="A31" s="2"/>
      <c r="B31" s="318" t="s">
        <v>139</v>
      </c>
      <c r="C31" s="312"/>
      <c r="D31" s="312"/>
      <c r="E31" s="312"/>
      <c r="F31" s="171">
        <f>Cashbook!$S$20</f>
        <v>0</v>
      </c>
      <c r="G31" s="25" t="str">
        <f t="shared" si="1"/>
        <v/>
      </c>
      <c r="H31" s="255" t="s">
        <v>102</v>
      </c>
      <c r="I31" s="256"/>
      <c r="J31" s="257"/>
      <c r="K31" s="2"/>
      <c r="L31" s="4"/>
      <c r="M31" s="2"/>
      <c r="N31" s="2"/>
      <c r="O31" s="2"/>
      <c r="P31" s="2"/>
      <c r="Q31" s="2"/>
      <c r="R31" s="2"/>
      <c r="S31" s="2"/>
      <c r="T31" s="2"/>
      <c r="U31" s="2"/>
      <c r="V31" s="2"/>
      <c r="W31" s="2"/>
      <c r="X31" s="2"/>
      <c r="Y31" s="2"/>
      <c r="Z31" s="2"/>
    </row>
    <row r="32" spans="1:26" ht="24" customHeight="1">
      <c r="A32" s="2"/>
      <c r="B32" s="318" t="s">
        <v>140</v>
      </c>
      <c r="C32" s="312"/>
      <c r="D32" s="312"/>
      <c r="E32" s="312"/>
      <c r="F32" s="171">
        <f>Cashbook!$U$20</f>
        <v>0</v>
      </c>
      <c r="G32" s="25" t="str">
        <f t="shared" si="1"/>
        <v/>
      </c>
      <c r="H32" s="255" t="s">
        <v>103</v>
      </c>
      <c r="I32" s="256"/>
      <c r="J32" s="257"/>
      <c r="K32" s="2"/>
      <c r="L32" s="4"/>
      <c r="M32" s="2"/>
      <c r="N32" s="2"/>
      <c r="O32" s="2"/>
      <c r="P32" s="2"/>
      <c r="Q32" s="2"/>
      <c r="R32" s="2"/>
      <c r="S32" s="2"/>
      <c r="T32" s="2"/>
      <c r="U32" s="2"/>
      <c r="V32" s="2"/>
      <c r="W32" s="2"/>
      <c r="X32" s="2"/>
      <c r="Y32" s="2"/>
      <c r="Z32" s="2"/>
    </row>
    <row r="33" spans="1:26" ht="24" customHeight="1">
      <c r="A33" s="2"/>
      <c r="B33" s="318" t="s">
        <v>142</v>
      </c>
      <c r="C33" s="312"/>
      <c r="D33" s="312"/>
      <c r="E33" s="312"/>
      <c r="F33" s="171">
        <f>Cashbook!$W$20</f>
        <v>0</v>
      </c>
      <c r="G33" s="25" t="str">
        <f t="shared" si="1"/>
        <v/>
      </c>
      <c r="H33" s="255" t="s">
        <v>104</v>
      </c>
      <c r="I33" s="256"/>
      <c r="J33" s="257"/>
      <c r="K33" s="2"/>
      <c r="L33" s="4"/>
      <c r="M33" s="2"/>
      <c r="N33" s="2"/>
      <c r="O33" s="2"/>
      <c r="P33" s="2"/>
      <c r="Q33" s="2"/>
      <c r="R33" s="2"/>
      <c r="S33" s="2"/>
      <c r="T33" s="2"/>
      <c r="U33" s="2"/>
      <c r="V33" s="2"/>
      <c r="W33" s="2"/>
      <c r="X33" s="2"/>
      <c r="Y33" s="2"/>
      <c r="Z33" s="2"/>
    </row>
    <row r="34" spans="1:26" ht="36.75" customHeight="1">
      <c r="A34" s="2"/>
      <c r="B34" s="318" t="s">
        <v>144</v>
      </c>
      <c r="C34" s="312"/>
      <c r="D34" s="312"/>
      <c r="E34" s="312"/>
      <c r="F34" s="171">
        <f>Cashbook!$Y$20</f>
        <v>0</v>
      </c>
      <c r="G34" s="25" t="str">
        <f t="shared" si="1"/>
        <v/>
      </c>
      <c r="H34" s="261" t="s">
        <v>146</v>
      </c>
      <c r="I34" s="262"/>
      <c r="J34" s="263"/>
      <c r="K34" s="2"/>
      <c r="L34" s="4"/>
      <c r="M34" s="2"/>
      <c r="N34" s="2"/>
      <c r="O34" s="2"/>
      <c r="P34" s="2"/>
      <c r="Q34" s="2"/>
      <c r="R34" s="2"/>
      <c r="S34" s="2"/>
      <c r="T34" s="2"/>
      <c r="U34" s="2"/>
      <c r="V34" s="2"/>
      <c r="W34" s="2"/>
      <c r="X34" s="2"/>
      <c r="Y34" s="2"/>
      <c r="Z34" s="2"/>
    </row>
    <row r="35" spans="1:26" ht="24" customHeight="1">
      <c r="A35" s="2"/>
      <c r="B35" s="319" t="s">
        <v>147</v>
      </c>
      <c r="C35" s="312"/>
      <c r="D35" s="312"/>
      <c r="E35" s="320"/>
      <c r="F35" s="27">
        <f>SUM(F27:F34)</f>
        <v>0</v>
      </c>
      <c r="G35" s="30" t="str">
        <f t="shared" si="1"/>
        <v/>
      </c>
      <c r="H35" s="266"/>
      <c r="I35" s="312"/>
      <c r="J35" s="320"/>
      <c r="K35" s="2"/>
      <c r="L35" s="4"/>
      <c r="M35" s="2"/>
      <c r="N35" s="2"/>
      <c r="O35" s="2"/>
      <c r="P35" s="2"/>
      <c r="Q35" s="2"/>
      <c r="R35" s="2"/>
      <c r="S35" s="2"/>
      <c r="T35" s="2"/>
      <c r="U35" s="2"/>
      <c r="V35" s="2"/>
      <c r="W35" s="2"/>
      <c r="X35" s="2"/>
      <c r="Y35" s="2"/>
      <c r="Z35" s="2"/>
    </row>
    <row r="36" spans="1:26" ht="9.75" customHeight="1">
      <c r="L36" s="3"/>
    </row>
    <row r="37" spans="1:26" ht="24" customHeight="1">
      <c r="A37" s="2"/>
      <c r="B37" s="319" t="s">
        <v>148</v>
      </c>
      <c r="C37" s="312"/>
      <c r="D37" s="312"/>
      <c r="E37" s="320"/>
      <c r="F37" s="31">
        <f>+H24-F35</f>
        <v>0</v>
      </c>
      <c r="G37" s="32" t="str">
        <f>IFERROR(+F37/$H$24,"")</f>
        <v/>
      </c>
      <c r="H37" s="266"/>
      <c r="I37" s="312"/>
      <c r="J37" s="320"/>
      <c r="K37" s="2"/>
      <c r="L37" s="4" t="s">
        <v>149</v>
      </c>
      <c r="M37" s="2"/>
      <c r="N37" s="2"/>
      <c r="O37" s="2"/>
      <c r="P37" s="2"/>
      <c r="Q37" s="2"/>
      <c r="R37" s="2"/>
      <c r="S37" s="2"/>
      <c r="T37" s="2"/>
      <c r="U37" s="2"/>
      <c r="V37" s="2"/>
      <c r="W37" s="2"/>
      <c r="X37" s="2"/>
      <c r="Y37" s="2"/>
      <c r="Z37" s="2"/>
    </row>
    <row r="38" spans="1:26" ht="24" customHeight="1">
      <c r="A38" s="2"/>
      <c r="B38" s="319" t="s">
        <v>150</v>
      </c>
      <c r="C38" s="312"/>
      <c r="D38" s="312"/>
      <c r="E38" s="320"/>
      <c r="F38" s="267"/>
      <c r="G38" s="317"/>
      <c r="H38" s="317"/>
      <c r="I38" s="321"/>
      <c r="J38" s="27">
        <f>+F37+J19</f>
        <v>0</v>
      </c>
      <c r="K38" s="2"/>
      <c r="L38" s="4" t="s">
        <v>151</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3" t="s">
        <v>226</v>
      </c>
      <c r="C40" s="322"/>
      <c r="D40" s="322"/>
      <c r="E40" s="322"/>
      <c r="F40" s="322"/>
      <c r="G40" s="322"/>
      <c r="H40" s="322"/>
      <c r="I40" s="322"/>
      <c r="J40" s="323"/>
      <c r="K40" s="2"/>
      <c r="L40" s="2"/>
      <c r="M40" s="2"/>
      <c r="N40" s="2"/>
      <c r="O40" s="2"/>
      <c r="P40" s="2"/>
      <c r="Q40" s="2"/>
      <c r="R40" s="2"/>
      <c r="S40" s="2"/>
      <c r="T40" s="2"/>
      <c r="U40" s="2"/>
      <c r="V40" s="2"/>
      <c r="W40" s="2"/>
      <c r="X40" s="2"/>
      <c r="Y40" s="2"/>
      <c r="Z40" s="2"/>
    </row>
    <row r="41" spans="1:26" ht="24" customHeight="1">
      <c r="A41" s="2"/>
      <c r="B41" s="265"/>
      <c r="C41" s="324"/>
      <c r="D41" s="324"/>
      <c r="E41" s="324"/>
      <c r="F41" s="324"/>
      <c r="G41" s="324"/>
      <c r="H41" s="324"/>
      <c r="I41" s="324"/>
      <c r="J41" s="325"/>
      <c r="K41" s="2"/>
      <c r="L41" s="2"/>
      <c r="M41" s="2"/>
      <c r="N41" s="2"/>
      <c r="O41" s="2"/>
      <c r="P41" s="2"/>
      <c r="Q41" s="2"/>
      <c r="R41" s="2"/>
      <c r="S41" s="2"/>
      <c r="T41" s="2"/>
      <c r="U41" s="2"/>
      <c r="V41" s="2"/>
      <c r="W41" s="2"/>
      <c r="X41" s="2"/>
      <c r="Y41" s="2"/>
      <c r="Z41" s="2"/>
    </row>
    <row r="42" spans="1:26" ht="24" customHeight="1">
      <c r="B42" s="326"/>
      <c r="C42" s="327"/>
      <c r="D42" s="327"/>
      <c r="E42" s="327"/>
      <c r="F42" s="327"/>
      <c r="G42" s="327"/>
      <c r="H42" s="327"/>
      <c r="I42" s="327"/>
      <c r="J42" s="328"/>
    </row>
    <row r="43" spans="1:26" ht="24" customHeight="1">
      <c r="B43" s="326"/>
      <c r="C43" s="327"/>
      <c r="D43" s="327"/>
      <c r="E43" s="327"/>
      <c r="F43" s="327"/>
      <c r="G43" s="327"/>
      <c r="H43" s="327"/>
      <c r="I43" s="327"/>
      <c r="J43" s="328"/>
    </row>
    <row r="44" spans="1:26" ht="24" customHeight="1">
      <c r="B44" s="326"/>
      <c r="C44" s="327"/>
      <c r="D44" s="327"/>
      <c r="E44" s="327"/>
      <c r="F44" s="327"/>
      <c r="G44" s="327"/>
      <c r="H44" s="327"/>
      <c r="I44" s="327"/>
      <c r="J44" s="328"/>
    </row>
    <row r="45" spans="1:26" ht="24" customHeight="1">
      <c r="B45" s="326"/>
      <c r="C45" s="327"/>
      <c r="D45" s="327"/>
      <c r="E45" s="327"/>
      <c r="F45" s="327"/>
      <c r="G45" s="327"/>
      <c r="H45" s="327"/>
      <c r="I45" s="327"/>
      <c r="J45" s="328"/>
    </row>
    <row r="46" spans="1:26" ht="24" customHeight="1">
      <c r="B46" s="326"/>
      <c r="C46" s="327"/>
      <c r="D46" s="327"/>
      <c r="E46" s="327"/>
      <c r="F46" s="327"/>
      <c r="G46" s="327"/>
      <c r="H46" s="327"/>
      <c r="I46" s="327"/>
      <c r="J46" s="328"/>
    </row>
    <row r="47" spans="1:26" ht="24" customHeight="1">
      <c r="B47" s="329"/>
      <c r="C47" s="330"/>
      <c r="D47" s="330"/>
      <c r="E47" s="330"/>
      <c r="F47" s="330"/>
      <c r="G47" s="330"/>
      <c r="H47" s="330"/>
      <c r="I47" s="330"/>
      <c r="J47" s="331"/>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5:E15"/>
    <mergeCell ref="F15:J15"/>
    <mergeCell ref="B12:E12"/>
    <mergeCell ref="F12:J12"/>
    <mergeCell ref="B13:E13"/>
    <mergeCell ref="B14:E14"/>
    <mergeCell ref="F14:J14"/>
    <mergeCell ref="F13:J13"/>
    <mergeCell ref="H31:J31"/>
    <mergeCell ref="B28:E28"/>
    <mergeCell ref="H28:J28"/>
    <mergeCell ref="B16:E16"/>
    <mergeCell ref="F16:J16"/>
    <mergeCell ref="B19:I19"/>
    <mergeCell ref="B20:J20"/>
    <mergeCell ref="B21:G21"/>
    <mergeCell ref="B22:G22"/>
    <mergeCell ref="B23:G23"/>
    <mergeCell ref="B24:G24"/>
    <mergeCell ref="B26:J26"/>
    <mergeCell ref="B27:E27"/>
    <mergeCell ref="H27:J27"/>
    <mergeCell ref="B41:J47"/>
    <mergeCell ref="B35:E35"/>
    <mergeCell ref="H35:J35"/>
    <mergeCell ref="B37:E37"/>
    <mergeCell ref="H37:J37"/>
    <mergeCell ref="B38:E38"/>
    <mergeCell ref="F38:I38"/>
    <mergeCell ref="B9:J9"/>
    <mergeCell ref="B8:G8"/>
    <mergeCell ref="B11:J11"/>
    <mergeCell ref="B18:J18"/>
    <mergeCell ref="B40:J40"/>
    <mergeCell ref="B32:E32"/>
    <mergeCell ref="H32:J32"/>
    <mergeCell ref="B33:E33"/>
    <mergeCell ref="H33:J33"/>
    <mergeCell ref="B34:E34"/>
    <mergeCell ref="H34:J34"/>
    <mergeCell ref="B29:E29"/>
    <mergeCell ref="H29:J29"/>
    <mergeCell ref="B30:E30"/>
    <mergeCell ref="H30:J30"/>
    <mergeCell ref="B31:E31"/>
  </mergeCells>
  <dataValidations count="5">
    <dataValidation type="decimal" operator="greaterThanOrEqual" allowBlank="1" showInputMessage="1" showErrorMessage="1" prompt="External Funding - If applicable, please enter the amount paid to your kura/school from any external sources to support lunches" sqref="H23" xr:uid="{19E8F05A-5384-42F7-9002-D638781AE460}">
      <formula1>0</formula1>
    </dataValidation>
    <dataValidation type="decimal" allowBlank="1" showInputMessage="1" showErrorMessage="1" prompt="Over / Unspend - Please enter the Over / Underspend amount calculated on your previous End of Term Report" sqref="J19" xr:uid="{746380B9-281F-4B77-89A4-3265AB3FD386}">
      <formula1>-1000000</formula1>
      <formula2>1000000</formula2>
    </dataValidation>
    <dataValidation type="date" allowBlank="1" showInputMessage="1" showErrorMessage="1" prompt="Date - Please enter date in the format of dd/mm/yyyy" sqref="F12" xr:uid="{FE6A47FF-60BF-4282-864D-A032EFDF9352}">
      <formula1>44440</formula1>
      <formula2>55153</formula2>
    </dataValidation>
    <dataValidation type="decimal" operator="greaterThanOrEqual" allowBlank="1" showInputMessage="1" showErrorMessage="1" prompt="Small &amp; Isolated Funding - If applicable, please enter the amount paid to your kura/school for Small and Isolated Funding" sqref="H22" xr:uid="{DFA4199D-B192-44DC-852A-9F476EB28422}">
      <formula1>0</formula1>
    </dataValidation>
    <dataValidation type="decimal" operator="greaterThanOrEqual" allowBlank="1" showInputMessage="1" showErrorMessage="1" prompt="Lunch Funding - Please enter the amount paid to your kura /school for Lunches " sqref="H21" xr:uid="{B0746F0D-B1D8-423F-8888-DBC5C8F78E03}">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85CD6CCC-113D-445C-9B7C-5397E582E0AF}">
          <x14:formula1>
            <xm:f>'Ref Data'!$C$14:$C$18</xm:f>
          </x14:formula1>
          <xm:sqref>F15:J15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1000"/>
  <sheetViews>
    <sheetView workbookViewId="0">
      <selection activeCell="A6" sqref="A6"/>
    </sheetView>
  </sheetViews>
  <sheetFormatPr defaultColWidth="14.42578125" defaultRowHeight="15" customHeight="1"/>
  <cols>
    <col min="1" max="2" width="8.7109375" customWidth="1"/>
    <col min="3" max="3" width="13.28515625" customWidth="1"/>
    <col min="4" max="5" width="8.7109375" customWidth="1"/>
    <col min="6" max="6" width="34.42578125" bestFit="1" customWidth="1"/>
    <col min="7" max="7" width="12.42578125" bestFit="1" customWidth="1"/>
    <col min="8" max="8" width="30.5703125" bestFit="1" customWidth="1"/>
    <col min="9" max="9" width="10.5703125" bestFit="1" customWidth="1"/>
    <col min="10" max="10" width="13.85546875" customWidth="1"/>
    <col min="11" max="12" width="10.7109375" bestFit="1" customWidth="1"/>
    <col min="13" max="13" width="8.7109375" customWidth="1"/>
    <col min="14" max="14" width="18.140625" customWidth="1"/>
    <col min="15" max="15" width="32.42578125" customWidth="1"/>
    <col min="17" max="18" width="10.7109375" bestFit="1" customWidth="1"/>
    <col min="19" max="19" width="10" customWidth="1"/>
  </cols>
  <sheetData>
    <row r="1" spans="1:20" ht="15" customHeight="1">
      <c r="F1" s="190" t="s">
        <v>227</v>
      </c>
      <c r="G1" s="190" t="s">
        <v>228</v>
      </c>
      <c r="H1" s="18" t="s">
        <v>159</v>
      </c>
    </row>
    <row r="2" spans="1:20">
      <c r="C2" s="5" t="s">
        <v>229</v>
      </c>
      <c r="F2" s="190" t="s">
        <v>92</v>
      </c>
      <c r="G2" s="190" t="s">
        <v>230</v>
      </c>
      <c r="H2" t="s">
        <v>231</v>
      </c>
      <c r="I2" t="s">
        <v>232</v>
      </c>
      <c r="J2" s="62" t="s">
        <v>233</v>
      </c>
    </row>
    <row r="3" spans="1:20" ht="15.75">
      <c r="A3" s="122">
        <v>5.85</v>
      </c>
      <c r="C3" s="190" t="s">
        <v>234</v>
      </c>
      <c r="F3" s="190" t="s">
        <v>12</v>
      </c>
      <c r="G3" s="190" t="s">
        <v>235</v>
      </c>
    </row>
    <row r="4" spans="1:20" ht="15.75">
      <c r="A4" s="122">
        <v>6.85</v>
      </c>
      <c r="C4" s="190" t="s">
        <v>236</v>
      </c>
      <c r="F4" s="190" t="s">
        <v>13</v>
      </c>
      <c r="H4" t="s">
        <v>237</v>
      </c>
      <c r="I4" t="s">
        <v>232</v>
      </c>
      <c r="J4" s="61" t="s">
        <v>238</v>
      </c>
      <c r="K4" s="61" t="s">
        <v>239</v>
      </c>
      <c r="L4" s="61" t="s">
        <v>240</v>
      </c>
      <c r="M4" s="61" t="s">
        <v>241</v>
      </c>
      <c r="N4" s="61" t="s">
        <v>242</v>
      </c>
      <c r="P4" s="61" t="s">
        <v>243</v>
      </c>
      <c r="Q4" s="61" t="s">
        <v>239</v>
      </c>
      <c r="R4" s="61" t="s">
        <v>240</v>
      </c>
      <c r="S4" s="61" t="s">
        <v>241</v>
      </c>
      <c r="T4" s="61" t="s">
        <v>242</v>
      </c>
    </row>
    <row r="5" spans="1:20" ht="15.75">
      <c r="A5" s="122">
        <v>8.7100000000000009</v>
      </c>
      <c r="C5" s="190" t="s">
        <v>244</v>
      </c>
      <c r="F5" s="190" t="s">
        <v>14</v>
      </c>
      <c r="H5" t="s">
        <v>245</v>
      </c>
      <c r="I5" s="190" t="s">
        <v>232</v>
      </c>
      <c r="J5">
        <f>G7</f>
        <v>0</v>
      </c>
      <c r="K5" s="23">
        <v>44595</v>
      </c>
      <c r="L5" s="23">
        <v>44665</v>
      </c>
      <c r="M5" s="59">
        <v>1</v>
      </c>
      <c r="N5" s="190" t="s">
        <v>177</v>
      </c>
      <c r="P5">
        <f>J8</f>
        <v>0</v>
      </c>
      <c r="Q5" s="23">
        <v>44851</v>
      </c>
      <c r="R5" s="23">
        <v>44908</v>
      </c>
      <c r="S5" s="59">
        <v>1</v>
      </c>
      <c r="T5" s="190" t="s">
        <v>212</v>
      </c>
    </row>
    <row r="6" spans="1:20">
      <c r="C6" s="190" t="s">
        <v>246</v>
      </c>
      <c r="F6" s="190" t="s">
        <v>15</v>
      </c>
      <c r="H6" t="s">
        <v>247</v>
      </c>
      <c r="I6" t="s">
        <v>232</v>
      </c>
      <c r="J6">
        <f>G8</f>
        <v>0</v>
      </c>
      <c r="K6" s="23">
        <v>44683</v>
      </c>
      <c r="L6" s="23">
        <v>44750</v>
      </c>
      <c r="M6" s="59">
        <v>2</v>
      </c>
      <c r="N6" s="190" t="s">
        <v>248</v>
      </c>
      <c r="P6" t="str">
        <f>J12</f>
        <v>Term 4, 2023</v>
      </c>
      <c r="Q6" s="23">
        <v>45208</v>
      </c>
      <c r="R6" s="23">
        <v>45273</v>
      </c>
      <c r="S6" s="59">
        <v>1</v>
      </c>
      <c r="T6" s="190" t="s">
        <v>212</v>
      </c>
    </row>
    <row r="7" spans="1:20">
      <c r="C7" s="190" t="s">
        <v>249</v>
      </c>
      <c r="F7" s="190" t="s">
        <v>16</v>
      </c>
      <c r="H7" t="s">
        <v>250</v>
      </c>
      <c r="I7" t="s">
        <v>232</v>
      </c>
      <c r="J7">
        <f>G9</f>
        <v>0</v>
      </c>
      <c r="K7" s="23">
        <v>44767</v>
      </c>
      <c r="L7" s="23">
        <v>44834</v>
      </c>
      <c r="M7" s="59">
        <v>1</v>
      </c>
      <c r="N7" s="190" t="s">
        <v>251</v>
      </c>
      <c r="P7" t="str">
        <f>C10</f>
        <v>Term 4, 2024</v>
      </c>
      <c r="Q7" s="23">
        <v>45579</v>
      </c>
      <c r="R7" s="23">
        <v>45646</v>
      </c>
      <c r="S7" s="60">
        <v>1</v>
      </c>
      <c r="T7" s="190" t="s">
        <v>212</v>
      </c>
    </row>
    <row r="8" spans="1:20" ht="15.75">
      <c r="A8" s="151">
        <v>4.51</v>
      </c>
      <c r="C8" s="190" t="s">
        <v>252</v>
      </c>
      <c r="F8" s="190" t="s">
        <v>17</v>
      </c>
      <c r="H8" t="s">
        <v>253</v>
      </c>
      <c r="I8" t="s">
        <v>232</v>
      </c>
      <c r="J8">
        <f>G10</f>
        <v>0</v>
      </c>
      <c r="K8" s="23">
        <v>44851</v>
      </c>
      <c r="L8" s="23">
        <v>44908</v>
      </c>
      <c r="M8" s="59">
        <v>1</v>
      </c>
      <c r="N8" s="190" t="s">
        <v>212</v>
      </c>
      <c r="P8" s="190" t="s">
        <v>95</v>
      </c>
      <c r="Q8" s="96">
        <v>45936</v>
      </c>
      <c r="R8" s="23">
        <v>46010</v>
      </c>
      <c r="S8" s="60">
        <v>1</v>
      </c>
      <c r="T8" s="190" t="s">
        <v>212</v>
      </c>
    </row>
    <row r="9" spans="1:20">
      <c r="C9" s="190" t="s">
        <v>254</v>
      </c>
      <c r="F9" s="190" t="s">
        <v>18</v>
      </c>
      <c r="H9" t="s">
        <v>255</v>
      </c>
      <c r="I9" t="s">
        <v>232</v>
      </c>
      <c r="J9" t="str">
        <f>C3</f>
        <v>Term 1, 2023</v>
      </c>
      <c r="K9" s="23">
        <v>44959</v>
      </c>
      <c r="L9" s="23">
        <v>45022</v>
      </c>
      <c r="M9" s="59">
        <v>1</v>
      </c>
      <c r="N9" s="190" t="s">
        <v>177</v>
      </c>
      <c r="P9" s="190" t="s">
        <v>9</v>
      </c>
      <c r="Q9" s="23">
        <v>46307</v>
      </c>
      <c r="R9" s="23">
        <v>46009</v>
      </c>
      <c r="S9" s="60">
        <v>1</v>
      </c>
      <c r="T9" s="190" t="s">
        <v>212</v>
      </c>
    </row>
    <row r="10" spans="1:20">
      <c r="C10" s="190" t="s">
        <v>256</v>
      </c>
      <c r="H10" t="s">
        <v>257</v>
      </c>
      <c r="I10" t="s">
        <v>232</v>
      </c>
      <c r="J10" t="str">
        <f t="shared" ref="J10:J16" si="0">C4</f>
        <v>Term 2, 2023</v>
      </c>
      <c r="K10" s="23">
        <v>45040</v>
      </c>
      <c r="L10" s="23">
        <v>45107</v>
      </c>
      <c r="M10" s="59">
        <v>2</v>
      </c>
      <c r="N10" s="190" t="s">
        <v>258</v>
      </c>
    </row>
    <row r="11" spans="1:20">
      <c r="C11" s="190" t="s">
        <v>259</v>
      </c>
      <c r="H11" t="s">
        <v>260</v>
      </c>
      <c r="I11" t="s">
        <v>261</v>
      </c>
      <c r="J11" t="str">
        <f t="shared" si="0"/>
        <v>Term 3, 2023</v>
      </c>
      <c r="K11" s="23">
        <v>45124</v>
      </c>
      <c r="L11" s="23">
        <v>45191</v>
      </c>
      <c r="M11" s="59">
        <v>0</v>
      </c>
      <c r="N11" s="190" t="s">
        <v>210</v>
      </c>
    </row>
    <row r="12" spans="1:20">
      <c r="C12" s="190" t="s">
        <v>262</v>
      </c>
      <c r="H12" t="s">
        <v>263</v>
      </c>
      <c r="I12" t="s">
        <v>261</v>
      </c>
      <c r="J12" t="str">
        <f t="shared" si="0"/>
        <v>Term 4, 2023</v>
      </c>
      <c r="K12" s="23">
        <v>45208</v>
      </c>
      <c r="L12" s="23">
        <v>45273</v>
      </c>
      <c r="M12" s="59">
        <v>1</v>
      </c>
      <c r="N12" s="190" t="s">
        <v>212</v>
      </c>
    </row>
    <row r="13" spans="1:20">
      <c r="C13" s="190" t="s">
        <v>264</v>
      </c>
      <c r="J13" t="str">
        <f t="shared" si="0"/>
        <v>Term 1, 2024</v>
      </c>
      <c r="K13" s="23">
        <v>45320</v>
      </c>
      <c r="L13" s="23">
        <v>45394</v>
      </c>
      <c r="M13" s="60">
        <v>4</v>
      </c>
      <c r="N13" s="190" t="s">
        <v>265</v>
      </c>
    </row>
    <row r="14" spans="1:20">
      <c r="C14" s="190" t="s">
        <v>95</v>
      </c>
      <c r="J14" t="str">
        <f t="shared" si="0"/>
        <v>Term 2, 2024</v>
      </c>
      <c r="K14" s="23">
        <v>45411</v>
      </c>
      <c r="L14" s="23">
        <v>45478</v>
      </c>
      <c r="M14" s="60">
        <v>2</v>
      </c>
      <c r="N14" s="190" t="s">
        <v>266</v>
      </c>
    </row>
    <row r="15" spans="1:20" ht="15" customHeight="1">
      <c r="C15" s="190" t="s">
        <v>6</v>
      </c>
      <c r="J15" t="str">
        <f t="shared" si="0"/>
        <v>Term 3, 2024</v>
      </c>
      <c r="K15" s="23">
        <v>45495</v>
      </c>
      <c r="L15" s="23">
        <v>45562</v>
      </c>
      <c r="M15" s="60">
        <v>0</v>
      </c>
      <c r="N15" s="190" t="s">
        <v>210</v>
      </c>
    </row>
    <row r="16" spans="1:20" ht="15" customHeight="1">
      <c r="C16" s="190" t="s">
        <v>7</v>
      </c>
      <c r="J16" t="str">
        <f t="shared" si="0"/>
        <v>Term 4, 2024</v>
      </c>
      <c r="K16" s="23">
        <v>45579</v>
      </c>
      <c r="L16" s="23">
        <v>45646</v>
      </c>
      <c r="M16" s="60">
        <v>1</v>
      </c>
      <c r="N16" s="190" t="s">
        <v>212</v>
      </c>
    </row>
    <row r="17" spans="3:15" ht="15" customHeight="1">
      <c r="C17" s="190" t="s">
        <v>8</v>
      </c>
      <c r="J17" s="190" t="s">
        <v>259</v>
      </c>
      <c r="K17" s="23">
        <v>45684</v>
      </c>
      <c r="L17" s="23">
        <v>45758</v>
      </c>
      <c r="M17" s="60">
        <v>1</v>
      </c>
      <c r="N17" s="190" t="s">
        <v>177</v>
      </c>
      <c r="O17" t="s">
        <v>267</v>
      </c>
    </row>
    <row r="18" spans="3:15" ht="15" customHeight="1">
      <c r="C18" s="190" t="s">
        <v>9</v>
      </c>
      <c r="J18" s="190" t="s">
        <v>262</v>
      </c>
      <c r="K18" s="23">
        <v>45775</v>
      </c>
      <c r="L18" s="23">
        <v>45835</v>
      </c>
      <c r="M18" s="60">
        <v>2</v>
      </c>
      <c r="N18" s="190" t="s">
        <v>266</v>
      </c>
    </row>
    <row r="19" spans="3:15" ht="15" customHeight="1">
      <c r="J19" s="190" t="s">
        <v>264</v>
      </c>
      <c r="K19" s="96">
        <v>45852</v>
      </c>
      <c r="L19" s="23">
        <v>45919</v>
      </c>
      <c r="M19" s="60">
        <v>0</v>
      </c>
      <c r="N19" s="190" t="s">
        <v>210</v>
      </c>
    </row>
    <row r="20" spans="3:15" ht="15" customHeight="1">
      <c r="J20" s="190" t="s">
        <v>95</v>
      </c>
      <c r="K20" s="96">
        <v>45936</v>
      </c>
      <c r="L20" s="23">
        <v>46010</v>
      </c>
      <c r="M20" s="60">
        <v>1</v>
      </c>
      <c r="N20" s="190" t="s">
        <v>212</v>
      </c>
    </row>
    <row r="21" spans="3:15" ht="15.75" customHeight="1">
      <c r="J21" s="190" t="s">
        <v>6</v>
      </c>
      <c r="K21" s="23">
        <v>46048</v>
      </c>
      <c r="L21" s="23">
        <v>46114</v>
      </c>
      <c r="M21" s="59">
        <v>1</v>
      </c>
      <c r="N21" s="190" t="s">
        <v>177</v>
      </c>
      <c r="O21" t="s">
        <v>267</v>
      </c>
    </row>
    <row r="22" spans="3:15" ht="15.75" customHeight="1">
      <c r="J22" s="190" t="s">
        <v>206</v>
      </c>
      <c r="K22" s="23">
        <v>46132</v>
      </c>
      <c r="L22" s="23">
        <v>46206</v>
      </c>
      <c r="M22" s="59">
        <v>2</v>
      </c>
      <c r="N22" s="190" t="s">
        <v>258</v>
      </c>
    </row>
    <row r="23" spans="3:15" ht="15.75" customHeight="1">
      <c r="J23" s="190" t="s">
        <v>8</v>
      </c>
      <c r="K23" s="23">
        <v>46223</v>
      </c>
      <c r="L23" s="23">
        <v>46290</v>
      </c>
      <c r="M23" s="60">
        <v>0</v>
      </c>
      <c r="N23" s="190" t="s">
        <v>210</v>
      </c>
    </row>
    <row r="24" spans="3:15" ht="15.75" customHeight="1">
      <c r="J24" s="190" t="s">
        <v>9</v>
      </c>
      <c r="K24" s="23">
        <v>46307</v>
      </c>
      <c r="L24" s="23">
        <v>46374</v>
      </c>
      <c r="M24" s="60">
        <v>1</v>
      </c>
      <c r="N24" s="190" t="s">
        <v>212</v>
      </c>
    </row>
    <row r="25" spans="3:15" ht="15.75" customHeight="1"/>
    <row r="26" spans="3:15" ht="15.75" customHeight="1"/>
    <row r="27" spans="3:15" ht="15.75" customHeight="1"/>
    <row r="28" spans="3:15" ht="15.75" customHeight="1"/>
    <row r="29" spans="3:15" ht="15.75" customHeight="1"/>
    <row r="30" spans="3:15" ht="15.75" customHeight="1"/>
    <row r="31" spans="3:15" ht="15.75" customHeight="1"/>
    <row r="32" spans="3: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47" type="noConversion"/>
  <pageMargins left="0.7" right="0.7" top="0.75" bottom="0.75" header="0" footer="0"/>
  <pageSetup orientation="landscape" r:id="rId1"/>
  <headerFooter>
    <oddHeader>&amp;C&amp;"Calibri"&amp;10&amp;K000000 [UNCLASSIFIED]&amp;1#_x000D_</oddHeader>
    <oddFooter>&amp;C_x000D_&amp;1#&amp;"Calibri"&amp;10&amp;K000000 [UNCLASSIFIED]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5BEF8-4D36-4CA0-83E2-479DB00D0285}">
  <dimension ref="A1:N1042"/>
  <sheetViews>
    <sheetView topLeftCell="A800" workbookViewId="0">
      <selection activeCell="B1038" sqref="B1038"/>
    </sheetView>
  </sheetViews>
  <sheetFormatPr defaultRowHeight="15"/>
  <cols>
    <col min="2" max="2" width="22.85546875" customWidth="1"/>
    <col min="4" max="5" width="17.140625" bestFit="1" customWidth="1"/>
    <col min="6" max="6" width="16.42578125" bestFit="1" customWidth="1"/>
    <col min="8" max="8" width="31.42578125" customWidth="1"/>
    <col min="11" max="11" width="28.140625" customWidth="1"/>
    <col min="12" max="12" width="10.7109375" bestFit="1" customWidth="1"/>
    <col min="13" max="13" width="11.42578125" bestFit="1" customWidth="1"/>
  </cols>
  <sheetData>
    <row r="1" spans="1:14">
      <c r="A1" s="20" t="s">
        <v>268</v>
      </c>
      <c r="I1" s="63" t="s">
        <v>269</v>
      </c>
      <c r="J1" s="63"/>
    </row>
    <row r="2" spans="1:14">
      <c r="A2" s="20" t="s">
        <v>270</v>
      </c>
    </row>
    <row r="4" spans="1:14">
      <c r="A4" s="18" t="s">
        <v>271</v>
      </c>
      <c r="B4" s="18" t="s">
        <v>272</v>
      </c>
      <c r="C4" s="18" t="s">
        <v>273</v>
      </c>
      <c r="D4" s="18" t="s">
        <v>274</v>
      </c>
      <c r="E4" s="18" t="s">
        <v>275</v>
      </c>
      <c r="F4" s="18" t="s">
        <v>276</v>
      </c>
      <c r="G4" s="18" t="s">
        <v>277</v>
      </c>
      <c r="H4" s="18" t="s">
        <v>278</v>
      </c>
      <c r="I4" s="18" t="s">
        <v>160</v>
      </c>
      <c r="J4" s="18" t="s">
        <v>279</v>
      </c>
      <c r="K4" s="18" t="s">
        <v>159</v>
      </c>
      <c r="L4" s="18" t="s">
        <v>280</v>
      </c>
      <c r="M4" s="18" t="s">
        <v>281</v>
      </c>
      <c r="N4" s="18" t="s">
        <v>282</v>
      </c>
    </row>
    <row r="5" spans="1:14">
      <c r="A5" s="21">
        <v>6109</v>
      </c>
      <c r="B5" t="s">
        <v>283</v>
      </c>
      <c r="C5" t="s">
        <v>284</v>
      </c>
      <c r="D5" s="22">
        <v>0</v>
      </c>
      <c r="E5" s="22">
        <v>0</v>
      </c>
      <c r="F5" s="22">
        <v>8</v>
      </c>
      <c r="G5" t="s">
        <v>283</v>
      </c>
      <c r="H5" t="s">
        <v>285</v>
      </c>
      <c r="I5" t="s">
        <v>286</v>
      </c>
      <c r="J5" t="s">
        <v>232</v>
      </c>
      <c r="K5" t="s">
        <v>231</v>
      </c>
      <c r="L5" s="23">
        <v>44319</v>
      </c>
      <c r="M5" s="24">
        <v>8</v>
      </c>
      <c r="N5" t="s">
        <v>287</v>
      </c>
    </row>
    <row r="6" spans="1:14">
      <c r="A6" s="21">
        <v>6110</v>
      </c>
      <c r="B6" t="s">
        <v>288</v>
      </c>
      <c r="C6" t="s">
        <v>289</v>
      </c>
      <c r="D6" s="22">
        <v>0</v>
      </c>
      <c r="E6" s="22">
        <v>0</v>
      </c>
      <c r="F6" s="22">
        <v>13</v>
      </c>
      <c r="G6" t="s">
        <v>290</v>
      </c>
      <c r="H6" t="s">
        <v>291</v>
      </c>
      <c r="I6" t="s">
        <v>292</v>
      </c>
      <c r="J6" t="s">
        <v>232</v>
      </c>
      <c r="K6" t="s">
        <v>231</v>
      </c>
      <c r="L6" s="23">
        <v>44116</v>
      </c>
      <c r="M6" s="24">
        <v>13</v>
      </c>
      <c r="N6" t="s">
        <v>293</v>
      </c>
    </row>
    <row r="7" spans="1:14">
      <c r="A7" s="21">
        <v>6111</v>
      </c>
      <c r="B7" t="s">
        <v>294</v>
      </c>
      <c r="C7" t="s">
        <v>295</v>
      </c>
      <c r="D7" s="22">
        <v>0</v>
      </c>
      <c r="E7" s="22">
        <v>0</v>
      </c>
      <c r="F7" s="22">
        <v>4</v>
      </c>
      <c r="G7" t="s">
        <v>294</v>
      </c>
      <c r="H7" t="s">
        <v>296</v>
      </c>
      <c r="I7" t="s">
        <v>286</v>
      </c>
      <c r="J7" t="s">
        <v>232</v>
      </c>
      <c r="K7" t="s">
        <v>231</v>
      </c>
      <c r="L7" s="23">
        <v>44487</v>
      </c>
      <c r="M7" s="24">
        <v>4</v>
      </c>
      <c r="N7" t="s">
        <v>287</v>
      </c>
    </row>
    <row r="8" spans="1:14">
      <c r="A8" s="21">
        <v>6113</v>
      </c>
      <c r="B8" t="s">
        <v>297</v>
      </c>
      <c r="C8" t="s">
        <v>298</v>
      </c>
      <c r="D8" s="22">
        <v>0</v>
      </c>
      <c r="E8" s="22">
        <v>0</v>
      </c>
      <c r="F8" s="22">
        <v>19</v>
      </c>
      <c r="G8" t="s">
        <v>299</v>
      </c>
      <c r="H8" t="s">
        <v>300</v>
      </c>
      <c r="I8" t="s">
        <v>292</v>
      </c>
      <c r="J8" t="s">
        <v>232</v>
      </c>
      <c r="K8" t="s">
        <v>231</v>
      </c>
      <c r="L8" s="23">
        <v>45124</v>
      </c>
      <c r="M8" s="24">
        <v>19</v>
      </c>
      <c r="N8" t="s">
        <v>287</v>
      </c>
    </row>
    <row r="9" spans="1:14">
      <c r="A9" s="21">
        <v>6116</v>
      </c>
      <c r="B9" t="s">
        <v>301</v>
      </c>
      <c r="C9" t="s">
        <v>295</v>
      </c>
      <c r="D9" s="22"/>
      <c r="E9" s="22"/>
      <c r="F9" s="22">
        <v>0</v>
      </c>
      <c r="G9" t="s">
        <v>302</v>
      </c>
      <c r="H9" t="s">
        <v>296</v>
      </c>
      <c r="I9" t="s">
        <v>303</v>
      </c>
      <c r="J9" t="s">
        <v>304</v>
      </c>
      <c r="K9" t="s">
        <v>231</v>
      </c>
      <c r="L9" s="23">
        <v>44592</v>
      </c>
      <c r="M9" s="24">
        <v>0</v>
      </c>
      <c r="N9" t="s">
        <v>287</v>
      </c>
    </row>
    <row r="10" spans="1:14">
      <c r="A10" s="21">
        <v>6117</v>
      </c>
      <c r="B10" t="s">
        <v>305</v>
      </c>
      <c r="C10" t="s">
        <v>306</v>
      </c>
      <c r="D10" s="22">
        <v>0</v>
      </c>
      <c r="E10" s="22">
        <v>0</v>
      </c>
      <c r="F10" s="22">
        <v>1</v>
      </c>
      <c r="G10" t="s">
        <v>302</v>
      </c>
      <c r="H10" t="s">
        <v>307</v>
      </c>
      <c r="I10" t="s">
        <v>303</v>
      </c>
      <c r="J10" t="s">
        <v>304</v>
      </c>
      <c r="K10" t="s">
        <v>231</v>
      </c>
      <c r="L10" s="23">
        <v>44403</v>
      </c>
      <c r="M10" s="24">
        <v>1</v>
      </c>
      <c r="N10" t="s">
        <v>287</v>
      </c>
    </row>
    <row r="11" spans="1:14">
      <c r="A11" s="21">
        <v>6118</v>
      </c>
      <c r="B11" t="s">
        <v>308</v>
      </c>
      <c r="C11" t="s">
        <v>309</v>
      </c>
      <c r="D11" s="22">
        <v>0</v>
      </c>
      <c r="E11" s="22">
        <v>0</v>
      </c>
      <c r="F11" s="22">
        <v>9</v>
      </c>
      <c r="G11" t="s">
        <v>302</v>
      </c>
      <c r="H11" t="s">
        <v>310</v>
      </c>
      <c r="I11" t="s">
        <v>311</v>
      </c>
      <c r="J11" t="s">
        <v>311</v>
      </c>
      <c r="K11" t="s">
        <v>231</v>
      </c>
      <c r="L11" s="23">
        <v>44403</v>
      </c>
      <c r="M11" s="24">
        <v>9</v>
      </c>
      <c r="N11" t="s">
        <v>287</v>
      </c>
    </row>
    <row r="12" spans="1:14">
      <c r="A12" s="21">
        <v>6119</v>
      </c>
      <c r="B12" t="s">
        <v>312</v>
      </c>
      <c r="C12" t="s">
        <v>313</v>
      </c>
      <c r="D12" s="22">
        <v>0</v>
      </c>
      <c r="E12" s="22">
        <v>0</v>
      </c>
      <c r="F12" s="22">
        <v>7</v>
      </c>
      <c r="G12" t="s">
        <v>312</v>
      </c>
      <c r="H12" t="s">
        <v>314</v>
      </c>
      <c r="I12" t="s">
        <v>286</v>
      </c>
      <c r="J12" t="s">
        <v>232</v>
      </c>
      <c r="K12" t="s">
        <v>231</v>
      </c>
      <c r="L12" s="23">
        <v>44116</v>
      </c>
      <c r="M12" s="24">
        <v>7</v>
      </c>
      <c r="N12" t="s">
        <v>293</v>
      </c>
    </row>
    <row r="13" spans="1:14">
      <c r="A13" s="21">
        <v>6124</v>
      </c>
      <c r="B13" t="s">
        <v>315</v>
      </c>
      <c r="C13" t="s">
        <v>313</v>
      </c>
      <c r="D13" s="22">
        <v>0</v>
      </c>
      <c r="E13" s="22">
        <v>0</v>
      </c>
      <c r="F13" s="22">
        <v>2</v>
      </c>
      <c r="G13" t="s">
        <v>315</v>
      </c>
      <c r="H13" t="s">
        <v>314</v>
      </c>
      <c r="I13" t="s">
        <v>286</v>
      </c>
      <c r="J13" t="s">
        <v>232</v>
      </c>
      <c r="K13" t="s">
        <v>231</v>
      </c>
      <c r="L13" s="23">
        <v>44082</v>
      </c>
      <c r="M13" s="24">
        <v>2</v>
      </c>
      <c r="N13" t="s">
        <v>293</v>
      </c>
    </row>
    <row r="14" spans="1:14">
      <c r="A14" s="21">
        <v>6125</v>
      </c>
      <c r="B14" t="s">
        <v>316</v>
      </c>
      <c r="C14" t="s">
        <v>317</v>
      </c>
      <c r="D14" s="22">
        <v>0</v>
      </c>
      <c r="E14" s="22">
        <v>0</v>
      </c>
      <c r="F14" s="22">
        <v>6</v>
      </c>
      <c r="G14" t="s">
        <v>316</v>
      </c>
      <c r="H14" t="s">
        <v>314</v>
      </c>
      <c r="I14" t="s">
        <v>286</v>
      </c>
      <c r="J14" t="s">
        <v>232</v>
      </c>
      <c r="K14" t="s">
        <v>231</v>
      </c>
      <c r="L14" s="23">
        <v>44116</v>
      </c>
      <c r="M14" s="24">
        <v>6</v>
      </c>
      <c r="N14" t="s">
        <v>293</v>
      </c>
    </row>
    <row r="15" spans="1:14">
      <c r="A15" s="21">
        <v>6126</v>
      </c>
      <c r="B15" t="s">
        <v>318</v>
      </c>
      <c r="C15" t="s">
        <v>309</v>
      </c>
      <c r="D15" s="22">
        <v>0</v>
      </c>
      <c r="E15" s="22">
        <v>0</v>
      </c>
      <c r="F15" s="22">
        <v>15</v>
      </c>
      <c r="G15" t="s">
        <v>318</v>
      </c>
      <c r="H15" t="s">
        <v>310</v>
      </c>
      <c r="I15" t="s">
        <v>286</v>
      </c>
      <c r="J15" t="s">
        <v>232</v>
      </c>
      <c r="K15" t="s">
        <v>231</v>
      </c>
      <c r="L15" s="23">
        <v>44403</v>
      </c>
      <c r="M15" s="24">
        <v>15</v>
      </c>
      <c r="N15" t="s">
        <v>287</v>
      </c>
    </row>
    <row r="16" spans="1:14">
      <c r="A16" s="21">
        <v>6127</v>
      </c>
      <c r="B16" t="s">
        <v>319</v>
      </c>
      <c r="C16" t="s">
        <v>306</v>
      </c>
      <c r="D16" s="22">
        <v>0</v>
      </c>
      <c r="E16" s="22">
        <v>0</v>
      </c>
      <c r="F16" s="22">
        <v>9</v>
      </c>
      <c r="G16" t="s">
        <v>302</v>
      </c>
      <c r="H16" t="s">
        <v>307</v>
      </c>
      <c r="I16" t="s">
        <v>303</v>
      </c>
      <c r="J16" t="s">
        <v>304</v>
      </c>
      <c r="K16" t="s">
        <v>231</v>
      </c>
      <c r="L16" s="23">
        <v>44403</v>
      </c>
      <c r="M16" s="24">
        <v>9</v>
      </c>
      <c r="N16" t="s">
        <v>287</v>
      </c>
    </row>
    <row r="17" spans="1:14">
      <c r="A17" s="21">
        <v>799</v>
      </c>
      <c r="B17" t="s">
        <v>320</v>
      </c>
      <c r="C17" t="s">
        <v>321</v>
      </c>
      <c r="D17" s="22"/>
      <c r="E17" s="22"/>
      <c r="F17" s="22">
        <v>22</v>
      </c>
      <c r="G17" t="s">
        <v>302</v>
      </c>
      <c r="H17" t="s">
        <v>291</v>
      </c>
      <c r="I17" t="s">
        <v>303</v>
      </c>
      <c r="J17" t="s">
        <v>304</v>
      </c>
      <c r="K17" t="s">
        <v>322</v>
      </c>
      <c r="L17" s="23">
        <v>45323</v>
      </c>
      <c r="M17" s="24">
        <v>22</v>
      </c>
      <c r="N17" t="s">
        <v>311</v>
      </c>
    </row>
    <row r="18" spans="1:14">
      <c r="A18" s="21">
        <v>802</v>
      </c>
      <c r="B18" t="s">
        <v>323</v>
      </c>
      <c r="C18" t="s">
        <v>321</v>
      </c>
      <c r="D18" s="22"/>
      <c r="E18" s="22"/>
      <c r="F18" s="22"/>
      <c r="G18" t="s">
        <v>302</v>
      </c>
      <c r="H18" t="s">
        <v>291</v>
      </c>
      <c r="I18" t="s">
        <v>303</v>
      </c>
      <c r="J18" t="s">
        <v>304</v>
      </c>
      <c r="K18" t="s">
        <v>322</v>
      </c>
      <c r="L18" s="23">
        <v>45370</v>
      </c>
      <c r="M18" s="24">
        <v>0</v>
      </c>
      <c r="N18" t="s">
        <v>311</v>
      </c>
    </row>
    <row r="19" spans="1:14">
      <c r="A19" s="21">
        <v>901</v>
      </c>
      <c r="B19" t="s">
        <v>324</v>
      </c>
      <c r="C19" t="s">
        <v>325</v>
      </c>
      <c r="D19" s="22"/>
      <c r="E19" s="22"/>
      <c r="F19" s="22"/>
      <c r="G19" t="s">
        <v>326</v>
      </c>
      <c r="H19" t="s">
        <v>327</v>
      </c>
      <c r="I19" t="s">
        <v>303</v>
      </c>
      <c r="J19" t="s">
        <v>311</v>
      </c>
      <c r="K19" t="s">
        <v>322</v>
      </c>
      <c r="L19" s="23">
        <v>44994</v>
      </c>
      <c r="M19" s="24">
        <v>0</v>
      </c>
      <c r="N19" t="s">
        <v>311</v>
      </c>
    </row>
    <row r="20" spans="1:14">
      <c r="A20" s="21">
        <v>934</v>
      </c>
      <c r="B20" t="s">
        <v>328</v>
      </c>
      <c r="C20" t="s">
        <v>329</v>
      </c>
      <c r="D20" s="22">
        <v>0</v>
      </c>
      <c r="E20" s="22">
        <v>0</v>
      </c>
      <c r="F20" s="22">
        <v>1</v>
      </c>
      <c r="G20" t="s">
        <v>330</v>
      </c>
      <c r="H20" t="s">
        <v>331</v>
      </c>
      <c r="I20" t="s">
        <v>292</v>
      </c>
      <c r="J20" t="s">
        <v>232</v>
      </c>
      <c r="K20" t="s">
        <v>322</v>
      </c>
      <c r="L20" s="23">
        <v>44230</v>
      </c>
      <c r="M20" s="24">
        <v>1</v>
      </c>
      <c r="N20" t="s">
        <v>332</v>
      </c>
    </row>
    <row r="21" spans="1:14">
      <c r="A21" s="21">
        <v>3637</v>
      </c>
      <c r="B21" t="s">
        <v>333</v>
      </c>
      <c r="C21" t="s">
        <v>334</v>
      </c>
      <c r="D21" s="22"/>
      <c r="E21" s="22"/>
      <c r="F21" s="22">
        <v>24</v>
      </c>
      <c r="G21" t="s">
        <v>335</v>
      </c>
      <c r="H21" t="s">
        <v>327</v>
      </c>
      <c r="I21" t="s">
        <v>336</v>
      </c>
      <c r="J21" t="s">
        <v>232</v>
      </c>
      <c r="K21" t="s">
        <v>322</v>
      </c>
      <c r="L21" s="23">
        <v>45411</v>
      </c>
      <c r="M21" s="24">
        <v>24</v>
      </c>
      <c r="N21" t="s">
        <v>311</v>
      </c>
    </row>
    <row r="22" spans="1:14">
      <c r="A22" s="21">
        <v>3663</v>
      </c>
      <c r="B22" t="s">
        <v>337</v>
      </c>
      <c r="C22" t="s">
        <v>298</v>
      </c>
      <c r="D22" s="22"/>
      <c r="E22" s="22"/>
      <c r="F22" s="22">
        <v>14</v>
      </c>
      <c r="G22" t="s">
        <v>302</v>
      </c>
      <c r="H22" t="s">
        <v>327</v>
      </c>
      <c r="I22" t="s">
        <v>303</v>
      </c>
      <c r="J22" t="s">
        <v>304</v>
      </c>
      <c r="K22" t="s">
        <v>322</v>
      </c>
      <c r="L22" s="23">
        <v>45322</v>
      </c>
      <c r="M22" s="24">
        <v>14</v>
      </c>
      <c r="N22" t="s">
        <v>311</v>
      </c>
    </row>
    <row r="23" spans="1:14">
      <c r="A23" s="21">
        <v>1</v>
      </c>
      <c r="B23" t="s">
        <v>338</v>
      </c>
      <c r="C23" t="s">
        <v>334</v>
      </c>
      <c r="D23" s="22">
        <v>26</v>
      </c>
      <c r="E23" s="22">
        <v>33</v>
      </c>
      <c r="F23" s="22">
        <v>24</v>
      </c>
      <c r="G23" t="s">
        <v>338</v>
      </c>
      <c r="H23" t="s">
        <v>327</v>
      </c>
      <c r="I23" t="s">
        <v>286</v>
      </c>
      <c r="J23" t="s">
        <v>232</v>
      </c>
      <c r="K23" t="s">
        <v>237</v>
      </c>
      <c r="L23" s="23">
        <v>44273</v>
      </c>
      <c r="M23" s="24">
        <v>83</v>
      </c>
      <c r="N23" t="s">
        <v>339</v>
      </c>
    </row>
    <row r="24" spans="1:14">
      <c r="A24" s="21">
        <v>2</v>
      </c>
      <c r="B24" t="s">
        <v>340</v>
      </c>
      <c r="C24" t="s">
        <v>298</v>
      </c>
      <c r="D24" s="22">
        <v>47</v>
      </c>
      <c r="E24" s="22">
        <v>130</v>
      </c>
      <c r="F24" s="22">
        <v>260</v>
      </c>
      <c r="G24" t="s">
        <v>302</v>
      </c>
      <c r="H24" t="s">
        <v>327</v>
      </c>
      <c r="I24" t="s">
        <v>303</v>
      </c>
      <c r="J24" t="s">
        <v>304</v>
      </c>
      <c r="K24" t="s">
        <v>237</v>
      </c>
      <c r="L24" s="23">
        <v>44319</v>
      </c>
      <c r="M24" s="24">
        <v>437</v>
      </c>
      <c r="N24" t="s">
        <v>339</v>
      </c>
    </row>
    <row r="25" spans="1:14">
      <c r="A25" s="21">
        <v>6</v>
      </c>
      <c r="B25" t="s">
        <v>341</v>
      </c>
      <c r="C25" t="s">
        <v>334</v>
      </c>
      <c r="D25" s="22">
        <v>16</v>
      </c>
      <c r="E25" s="22">
        <v>36</v>
      </c>
      <c r="F25" s="22">
        <v>97</v>
      </c>
      <c r="G25" t="s">
        <v>341</v>
      </c>
      <c r="H25" t="s">
        <v>327</v>
      </c>
      <c r="I25" t="s">
        <v>286</v>
      </c>
      <c r="J25" t="s">
        <v>232</v>
      </c>
      <c r="K25" t="s">
        <v>237</v>
      </c>
      <c r="L25" s="23">
        <v>44229</v>
      </c>
      <c r="M25" s="24">
        <v>149</v>
      </c>
      <c r="N25" t="s">
        <v>339</v>
      </c>
    </row>
    <row r="26" spans="1:14">
      <c r="A26" s="21">
        <v>10</v>
      </c>
      <c r="B26" t="s">
        <v>342</v>
      </c>
      <c r="C26" t="s">
        <v>334</v>
      </c>
      <c r="D26" s="22">
        <v>20</v>
      </c>
      <c r="E26" s="22">
        <v>54</v>
      </c>
      <c r="F26" s="22">
        <v>54</v>
      </c>
      <c r="G26" t="s">
        <v>342</v>
      </c>
      <c r="H26" t="s">
        <v>327</v>
      </c>
      <c r="I26" t="s">
        <v>286</v>
      </c>
      <c r="J26" t="s">
        <v>232</v>
      </c>
      <c r="K26" t="s">
        <v>237</v>
      </c>
      <c r="L26" s="23">
        <v>44486</v>
      </c>
      <c r="M26" s="24">
        <v>128</v>
      </c>
      <c r="N26" t="s">
        <v>339</v>
      </c>
    </row>
    <row r="27" spans="1:14">
      <c r="A27" s="21">
        <v>11</v>
      </c>
      <c r="B27" t="s">
        <v>343</v>
      </c>
      <c r="C27" t="s">
        <v>298</v>
      </c>
      <c r="D27" s="22">
        <v>23</v>
      </c>
      <c r="E27" s="22">
        <v>60</v>
      </c>
      <c r="F27" s="22">
        <v>89</v>
      </c>
      <c r="G27" t="s">
        <v>302</v>
      </c>
      <c r="H27" t="s">
        <v>327</v>
      </c>
      <c r="I27" t="s">
        <v>303</v>
      </c>
      <c r="J27" t="s">
        <v>304</v>
      </c>
      <c r="K27" t="s">
        <v>237</v>
      </c>
      <c r="L27" s="23">
        <v>44319</v>
      </c>
      <c r="M27" s="24">
        <v>172</v>
      </c>
      <c r="N27" t="s">
        <v>339</v>
      </c>
    </row>
    <row r="28" spans="1:14">
      <c r="A28" s="21">
        <v>18</v>
      </c>
      <c r="B28" t="s">
        <v>344</v>
      </c>
      <c r="C28" t="s">
        <v>345</v>
      </c>
      <c r="D28" s="22">
        <v>13</v>
      </c>
      <c r="E28" s="22">
        <v>25</v>
      </c>
      <c r="F28" s="22">
        <v>38</v>
      </c>
      <c r="G28" t="s">
        <v>344</v>
      </c>
      <c r="H28" t="s">
        <v>327</v>
      </c>
      <c r="I28" t="s">
        <v>286</v>
      </c>
      <c r="J28" t="s">
        <v>232</v>
      </c>
      <c r="K28" t="s">
        <v>237</v>
      </c>
      <c r="L28" s="23">
        <v>44230</v>
      </c>
      <c r="M28" s="24">
        <v>76</v>
      </c>
      <c r="N28" t="s">
        <v>339</v>
      </c>
    </row>
    <row r="29" spans="1:14">
      <c r="A29" s="21">
        <v>109</v>
      </c>
      <c r="B29" t="s">
        <v>346</v>
      </c>
      <c r="C29" t="s">
        <v>347</v>
      </c>
      <c r="D29" s="22">
        <v>64</v>
      </c>
      <c r="E29" s="22">
        <v>61</v>
      </c>
      <c r="F29" s="22">
        <v>114</v>
      </c>
      <c r="G29" t="s">
        <v>346</v>
      </c>
      <c r="H29" t="s">
        <v>331</v>
      </c>
      <c r="I29" t="s">
        <v>348</v>
      </c>
      <c r="J29" t="s">
        <v>232</v>
      </c>
      <c r="K29" t="s">
        <v>237</v>
      </c>
      <c r="L29" s="23">
        <v>44319</v>
      </c>
      <c r="M29" s="24">
        <v>239</v>
      </c>
      <c r="N29" t="s">
        <v>339</v>
      </c>
    </row>
    <row r="30" spans="1:14">
      <c r="A30" s="21">
        <v>185</v>
      </c>
      <c r="B30" t="s">
        <v>349</v>
      </c>
      <c r="C30" t="s">
        <v>306</v>
      </c>
      <c r="D30" s="22">
        <v>32</v>
      </c>
      <c r="E30" s="22">
        <v>73</v>
      </c>
      <c r="F30" s="22">
        <v>112</v>
      </c>
      <c r="G30" t="s">
        <v>302</v>
      </c>
      <c r="H30" t="s">
        <v>310</v>
      </c>
      <c r="I30" t="s">
        <v>303</v>
      </c>
      <c r="J30" t="s">
        <v>304</v>
      </c>
      <c r="K30" t="s">
        <v>237</v>
      </c>
      <c r="L30" s="23">
        <v>44319</v>
      </c>
      <c r="M30" s="24">
        <v>217</v>
      </c>
      <c r="N30" t="s">
        <v>339</v>
      </c>
    </row>
    <row r="31" spans="1:14">
      <c r="A31" s="21">
        <v>206</v>
      </c>
      <c r="B31" t="s">
        <v>350</v>
      </c>
      <c r="C31" t="s">
        <v>351</v>
      </c>
      <c r="D31" s="22">
        <v>12</v>
      </c>
      <c r="E31" s="22">
        <v>26</v>
      </c>
      <c r="F31" s="22">
        <v>77</v>
      </c>
      <c r="G31" t="s">
        <v>352</v>
      </c>
      <c r="H31" t="s">
        <v>314</v>
      </c>
      <c r="I31" t="s">
        <v>336</v>
      </c>
      <c r="J31" t="s">
        <v>232</v>
      </c>
      <c r="K31" t="s">
        <v>237</v>
      </c>
      <c r="L31" s="23">
        <v>44116</v>
      </c>
      <c r="M31" s="24">
        <v>115</v>
      </c>
      <c r="N31" t="s">
        <v>293</v>
      </c>
    </row>
    <row r="32" spans="1:14">
      <c r="A32" s="21">
        <v>212</v>
      </c>
      <c r="B32" t="s">
        <v>353</v>
      </c>
      <c r="C32" t="s">
        <v>351</v>
      </c>
      <c r="D32" s="22">
        <v>78</v>
      </c>
      <c r="E32" s="22">
        <v>100</v>
      </c>
      <c r="F32" s="22">
        <v>91</v>
      </c>
      <c r="G32" t="s">
        <v>354</v>
      </c>
      <c r="H32" t="s">
        <v>314</v>
      </c>
      <c r="I32" t="s">
        <v>336</v>
      </c>
      <c r="J32" t="s">
        <v>232</v>
      </c>
      <c r="K32" t="s">
        <v>237</v>
      </c>
      <c r="L32" s="23">
        <v>44228</v>
      </c>
      <c r="M32" s="24">
        <v>269</v>
      </c>
      <c r="N32" t="s">
        <v>293</v>
      </c>
    </row>
    <row r="33" spans="1:14">
      <c r="A33" s="21">
        <v>221</v>
      </c>
      <c r="B33" t="s">
        <v>355</v>
      </c>
      <c r="C33" t="s">
        <v>321</v>
      </c>
      <c r="D33" s="22">
        <v>59</v>
      </c>
      <c r="E33" s="22">
        <v>110</v>
      </c>
      <c r="F33" s="22">
        <v>79</v>
      </c>
      <c r="G33" t="s">
        <v>302</v>
      </c>
      <c r="H33" t="s">
        <v>291</v>
      </c>
      <c r="I33" t="s">
        <v>303</v>
      </c>
      <c r="J33" t="s">
        <v>304</v>
      </c>
      <c r="K33" t="s">
        <v>237</v>
      </c>
      <c r="L33" s="23">
        <v>44249</v>
      </c>
      <c r="M33" s="24">
        <v>248</v>
      </c>
      <c r="N33" t="s">
        <v>293</v>
      </c>
    </row>
    <row r="34" spans="1:14">
      <c r="A34" s="21">
        <v>279</v>
      </c>
      <c r="B34" t="s">
        <v>356</v>
      </c>
      <c r="C34" t="s">
        <v>357</v>
      </c>
      <c r="D34" s="22">
        <v>59</v>
      </c>
      <c r="E34" s="22">
        <v>103</v>
      </c>
      <c r="F34" s="22">
        <v>79</v>
      </c>
      <c r="G34" t="s">
        <v>356</v>
      </c>
      <c r="H34" t="s">
        <v>358</v>
      </c>
      <c r="I34" t="s">
        <v>286</v>
      </c>
      <c r="J34" t="s">
        <v>232</v>
      </c>
      <c r="K34" t="s">
        <v>237</v>
      </c>
      <c r="L34" s="23">
        <v>44231</v>
      </c>
      <c r="M34" s="24">
        <v>241</v>
      </c>
      <c r="N34" t="s">
        <v>339</v>
      </c>
    </row>
    <row r="35" spans="1:14">
      <c r="A35" s="21">
        <v>291</v>
      </c>
      <c r="B35" t="s">
        <v>359</v>
      </c>
      <c r="C35" t="s">
        <v>360</v>
      </c>
      <c r="D35" s="22">
        <v>20</v>
      </c>
      <c r="E35" s="22">
        <v>44</v>
      </c>
      <c r="F35" s="22">
        <v>44</v>
      </c>
      <c r="G35" t="s">
        <v>302</v>
      </c>
      <c r="H35" t="s">
        <v>361</v>
      </c>
      <c r="I35" t="s">
        <v>303</v>
      </c>
      <c r="J35" t="s">
        <v>304</v>
      </c>
      <c r="K35" t="s">
        <v>237</v>
      </c>
      <c r="L35" s="23">
        <v>45131</v>
      </c>
      <c r="M35" s="24">
        <v>108</v>
      </c>
      <c r="N35" t="s">
        <v>332</v>
      </c>
    </row>
    <row r="36" spans="1:14">
      <c r="A36" s="21">
        <v>297</v>
      </c>
      <c r="B36" t="s">
        <v>362</v>
      </c>
      <c r="C36" t="s">
        <v>360</v>
      </c>
      <c r="D36" s="22">
        <v>38</v>
      </c>
      <c r="E36" s="22">
        <v>64</v>
      </c>
      <c r="F36" s="22">
        <v>61</v>
      </c>
      <c r="G36" t="s">
        <v>302</v>
      </c>
      <c r="H36" t="s">
        <v>361</v>
      </c>
      <c r="I36" t="s">
        <v>303</v>
      </c>
      <c r="J36" t="s">
        <v>304</v>
      </c>
      <c r="K36" t="s">
        <v>237</v>
      </c>
      <c r="L36" s="23">
        <v>44340</v>
      </c>
      <c r="M36" s="24">
        <v>163</v>
      </c>
      <c r="N36" t="s">
        <v>339</v>
      </c>
    </row>
    <row r="37" spans="1:14">
      <c r="A37" s="21">
        <v>299</v>
      </c>
      <c r="B37" t="s">
        <v>363</v>
      </c>
      <c r="C37" t="s">
        <v>360</v>
      </c>
      <c r="D37" s="22">
        <v>56</v>
      </c>
      <c r="E37" s="22">
        <v>82</v>
      </c>
      <c r="F37" s="22">
        <v>70</v>
      </c>
      <c r="G37" t="s">
        <v>302</v>
      </c>
      <c r="H37" t="s">
        <v>361</v>
      </c>
      <c r="I37" t="s">
        <v>303</v>
      </c>
      <c r="J37" t="s">
        <v>304</v>
      </c>
      <c r="K37" t="s">
        <v>237</v>
      </c>
      <c r="L37" s="23">
        <v>44298</v>
      </c>
      <c r="M37" s="24">
        <v>208</v>
      </c>
      <c r="N37" t="s">
        <v>339</v>
      </c>
    </row>
    <row r="38" spans="1:14">
      <c r="A38" s="21">
        <v>300</v>
      </c>
      <c r="B38" t="s">
        <v>364</v>
      </c>
      <c r="C38" t="s">
        <v>321</v>
      </c>
      <c r="D38" s="22">
        <v>30</v>
      </c>
      <c r="E38" s="22">
        <v>31</v>
      </c>
      <c r="F38" s="22">
        <v>36</v>
      </c>
      <c r="G38" t="s">
        <v>302</v>
      </c>
      <c r="H38" t="s">
        <v>361</v>
      </c>
      <c r="I38" t="s">
        <v>303</v>
      </c>
      <c r="J38" t="s">
        <v>304</v>
      </c>
      <c r="K38" t="s">
        <v>237</v>
      </c>
      <c r="L38" s="23">
        <v>44284</v>
      </c>
      <c r="M38" s="24">
        <v>97</v>
      </c>
      <c r="N38" t="s">
        <v>339</v>
      </c>
    </row>
    <row r="39" spans="1:14">
      <c r="A39" s="21">
        <v>306</v>
      </c>
      <c r="B39" t="s">
        <v>365</v>
      </c>
      <c r="C39" t="s">
        <v>360</v>
      </c>
      <c r="D39" s="22">
        <v>11</v>
      </c>
      <c r="E39" s="22">
        <v>50</v>
      </c>
      <c r="F39" s="22">
        <v>74</v>
      </c>
      <c r="G39" t="s">
        <v>365</v>
      </c>
      <c r="H39" t="s">
        <v>361</v>
      </c>
      <c r="I39" t="s">
        <v>286</v>
      </c>
      <c r="J39" t="s">
        <v>232</v>
      </c>
      <c r="K39" t="s">
        <v>237</v>
      </c>
      <c r="L39" s="23">
        <v>44403</v>
      </c>
      <c r="M39" s="24">
        <v>135</v>
      </c>
      <c r="N39" t="s">
        <v>287</v>
      </c>
    </row>
    <row r="40" spans="1:14">
      <c r="A40" s="21">
        <v>402</v>
      </c>
      <c r="B40" t="s">
        <v>366</v>
      </c>
      <c r="C40" t="s">
        <v>295</v>
      </c>
      <c r="D40" s="22">
        <v>32</v>
      </c>
      <c r="E40" s="22">
        <v>61</v>
      </c>
      <c r="F40" s="22">
        <v>62</v>
      </c>
      <c r="G40" t="s">
        <v>366</v>
      </c>
      <c r="H40" t="s">
        <v>296</v>
      </c>
      <c r="I40" t="s">
        <v>286</v>
      </c>
      <c r="J40" t="s">
        <v>232</v>
      </c>
      <c r="K40" t="s">
        <v>237</v>
      </c>
      <c r="L40" s="23">
        <v>43990</v>
      </c>
      <c r="M40" s="24">
        <v>155</v>
      </c>
      <c r="N40" t="s">
        <v>367</v>
      </c>
    </row>
    <row r="41" spans="1:14">
      <c r="A41" s="21">
        <v>439</v>
      </c>
      <c r="B41" t="s">
        <v>368</v>
      </c>
      <c r="C41" t="s">
        <v>357</v>
      </c>
      <c r="D41" s="22">
        <v>19</v>
      </c>
      <c r="E41" s="22">
        <v>22</v>
      </c>
      <c r="F41" s="22">
        <v>34</v>
      </c>
      <c r="G41" t="s">
        <v>369</v>
      </c>
      <c r="H41" t="s">
        <v>307</v>
      </c>
      <c r="I41" t="s">
        <v>336</v>
      </c>
      <c r="J41" t="s">
        <v>232</v>
      </c>
      <c r="K41" t="s">
        <v>237</v>
      </c>
      <c r="L41" s="23">
        <v>44228</v>
      </c>
      <c r="M41" s="24">
        <v>75</v>
      </c>
      <c r="N41" t="s">
        <v>339</v>
      </c>
    </row>
    <row r="42" spans="1:14">
      <c r="A42" s="21">
        <v>452</v>
      </c>
      <c r="B42" t="s">
        <v>370</v>
      </c>
      <c r="C42" t="s">
        <v>345</v>
      </c>
      <c r="D42" s="22">
        <v>229</v>
      </c>
      <c r="E42" s="22">
        <v>487</v>
      </c>
      <c r="F42" s="22">
        <v>966</v>
      </c>
      <c r="G42" t="s">
        <v>302</v>
      </c>
      <c r="H42" t="s">
        <v>300</v>
      </c>
      <c r="I42" t="s">
        <v>303</v>
      </c>
      <c r="J42" t="s">
        <v>304</v>
      </c>
      <c r="K42" t="s">
        <v>237</v>
      </c>
      <c r="L42" s="23">
        <v>44231</v>
      </c>
      <c r="M42" s="24">
        <v>1682</v>
      </c>
      <c r="N42" t="s">
        <v>339</v>
      </c>
    </row>
    <row r="43" spans="1:14">
      <c r="A43" s="21">
        <v>463</v>
      </c>
      <c r="B43" t="s">
        <v>371</v>
      </c>
      <c r="C43" t="s">
        <v>321</v>
      </c>
      <c r="D43" s="22">
        <v>37</v>
      </c>
      <c r="E43" s="22">
        <v>41</v>
      </c>
      <c r="F43" s="22">
        <v>17</v>
      </c>
      <c r="G43" t="s">
        <v>302</v>
      </c>
      <c r="H43" t="s">
        <v>291</v>
      </c>
      <c r="I43" t="s">
        <v>303</v>
      </c>
      <c r="J43" t="s">
        <v>304</v>
      </c>
      <c r="K43" t="s">
        <v>237</v>
      </c>
      <c r="L43" s="23">
        <v>44851</v>
      </c>
      <c r="M43" s="24">
        <v>95</v>
      </c>
      <c r="N43" t="s">
        <v>372</v>
      </c>
    </row>
    <row r="44" spans="1:14">
      <c r="A44" s="21">
        <v>465</v>
      </c>
      <c r="B44" t="s">
        <v>373</v>
      </c>
      <c r="C44" t="s">
        <v>309</v>
      </c>
      <c r="D44" s="22">
        <v>18</v>
      </c>
      <c r="E44" s="22">
        <v>34</v>
      </c>
      <c r="F44" s="22">
        <v>25</v>
      </c>
      <c r="G44" t="s">
        <v>373</v>
      </c>
      <c r="H44" t="s">
        <v>310</v>
      </c>
      <c r="I44" t="s">
        <v>286</v>
      </c>
      <c r="J44" t="s">
        <v>232</v>
      </c>
      <c r="K44" t="s">
        <v>237</v>
      </c>
      <c r="L44" s="23">
        <v>44784</v>
      </c>
      <c r="M44" s="24">
        <v>77</v>
      </c>
      <c r="N44" t="s">
        <v>374</v>
      </c>
    </row>
    <row r="45" spans="1:14">
      <c r="A45" s="21">
        <v>476</v>
      </c>
      <c r="B45" t="s">
        <v>375</v>
      </c>
      <c r="C45" t="s">
        <v>321</v>
      </c>
      <c r="D45" s="22">
        <v>104</v>
      </c>
      <c r="E45" s="22">
        <v>146</v>
      </c>
      <c r="F45" s="22">
        <v>113</v>
      </c>
      <c r="G45" t="s">
        <v>302</v>
      </c>
      <c r="H45" t="s">
        <v>291</v>
      </c>
      <c r="I45" t="s">
        <v>303</v>
      </c>
      <c r="J45" t="s">
        <v>304</v>
      </c>
      <c r="K45" t="s">
        <v>237</v>
      </c>
      <c r="L45" s="23">
        <v>44116</v>
      </c>
      <c r="M45" s="24">
        <v>363</v>
      </c>
      <c r="N45" t="s">
        <v>293</v>
      </c>
    </row>
    <row r="46" spans="1:14">
      <c r="A46" s="21">
        <v>496</v>
      </c>
      <c r="B46" t="s">
        <v>376</v>
      </c>
      <c r="C46" t="s">
        <v>321</v>
      </c>
      <c r="D46" s="22">
        <v>47</v>
      </c>
      <c r="E46" s="22">
        <v>73</v>
      </c>
      <c r="F46" s="22">
        <v>65</v>
      </c>
      <c r="G46" t="s">
        <v>302</v>
      </c>
      <c r="H46" t="s">
        <v>361</v>
      </c>
      <c r="I46" t="s">
        <v>303</v>
      </c>
      <c r="J46" t="s">
        <v>304</v>
      </c>
      <c r="K46" t="s">
        <v>237</v>
      </c>
      <c r="L46" s="23">
        <v>44319</v>
      </c>
      <c r="M46" s="24">
        <v>185</v>
      </c>
      <c r="N46" t="s">
        <v>339</v>
      </c>
    </row>
    <row r="47" spans="1:14">
      <c r="A47" s="21">
        <v>497</v>
      </c>
      <c r="B47" t="s">
        <v>377</v>
      </c>
      <c r="C47" t="s">
        <v>298</v>
      </c>
      <c r="D47" s="22">
        <v>80</v>
      </c>
      <c r="E47" s="22">
        <v>127</v>
      </c>
      <c r="F47" s="22">
        <v>64</v>
      </c>
      <c r="G47" t="s">
        <v>378</v>
      </c>
      <c r="H47" t="s">
        <v>291</v>
      </c>
      <c r="I47" t="s">
        <v>336</v>
      </c>
      <c r="J47" t="s">
        <v>232</v>
      </c>
      <c r="K47" t="s">
        <v>237</v>
      </c>
      <c r="L47" s="23">
        <v>44123</v>
      </c>
      <c r="M47" s="24">
        <v>271</v>
      </c>
      <c r="N47" t="s">
        <v>293</v>
      </c>
    </row>
    <row r="48" spans="1:14">
      <c r="A48" s="21">
        <v>545</v>
      </c>
      <c r="B48" t="s">
        <v>379</v>
      </c>
      <c r="C48" t="s">
        <v>321</v>
      </c>
      <c r="D48" s="22">
        <v>10</v>
      </c>
      <c r="E48" s="22">
        <v>6</v>
      </c>
      <c r="F48" s="22">
        <v>3</v>
      </c>
      <c r="G48" t="s">
        <v>302</v>
      </c>
      <c r="H48" t="s">
        <v>291</v>
      </c>
      <c r="I48" t="s">
        <v>303</v>
      </c>
      <c r="J48" t="s">
        <v>304</v>
      </c>
      <c r="K48" t="s">
        <v>237</v>
      </c>
      <c r="L48" s="23">
        <v>44242</v>
      </c>
      <c r="M48" s="24">
        <v>19</v>
      </c>
      <c r="N48" t="s">
        <v>293</v>
      </c>
    </row>
    <row r="49" spans="1:14">
      <c r="A49" s="21">
        <v>549</v>
      </c>
      <c r="B49" t="s">
        <v>380</v>
      </c>
      <c r="C49" t="s">
        <v>381</v>
      </c>
      <c r="D49" s="22">
        <v>55</v>
      </c>
      <c r="E49" s="22">
        <v>99</v>
      </c>
      <c r="F49" s="22">
        <v>104</v>
      </c>
      <c r="G49" t="s">
        <v>302</v>
      </c>
      <c r="H49" t="s">
        <v>310</v>
      </c>
      <c r="I49" t="s">
        <v>303</v>
      </c>
      <c r="J49" t="s">
        <v>304</v>
      </c>
      <c r="K49" t="s">
        <v>237</v>
      </c>
      <c r="L49" s="23">
        <v>44284</v>
      </c>
      <c r="M49" s="24">
        <v>258</v>
      </c>
      <c r="N49" t="s">
        <v>339</v>
      </c>
    </row>
    <row r="50" spans="1:14">
      <c r="A50" s="21">
        <v>550</v>
      </c>
      <c r="B50" t="s">
        <v>382</v>
      </c>
      <c r="C50" t="s">
        <v>351</v>
      </c>
      <c r="D50" s="22">
        <v>11</v>
      </c>
      <c r="E50" s="22">
        <v>26</v>
      </c>
      <c r="F50" s="22">
        <v>39</v>
      </c>
      <c r="G50" t="s">
        <v>382</v>
      </c>
      <c r="H50" t="s">
        <v>314</v>
      </c>
      <c r="I50" t="s">
        <v>286</v>
      </c>
      <c r="J50" t="s">
        <v>232</v>
      </c>
      <c r="K50" t="s">
        <v>237</v>
      </c>
      <c r="L50" s="23">
        <v>44683</v>
      </c>
      <c r="M50" s="24">
        <v>76</v>
      </c>
      <c r="N50" t="s">
        <v>293</v>
      </c>
    </row>
    <row r="51" spans="1:14">
      <c r="A51" s="21">
        <v>551</v>
      </c>
      <c r="B51" t="s">
        <v>383</v>
      </c>
      <c r="C51" t="s">
        <v>306</v>
      </c>
      <c r="D51" s="22">
        <v>83</v>
      </c>
      <c r="E51" s="22">
        <v>137</v>
      </c>
      <c r="F51" s="22">
        <v>52</v>
      </c>
      <c r="G51" t="s">
        <v>302</v>
      </c>
      <c r="H51" t="s">
        <v>310</v>
      </c>
      <c r="I51" t="s">
        <v>303</v>
      </c>
      <c r="J51" t="s">
        <v>304</v>
      </c>
      <c r="K51" t="s">
        <v>237</v>
      </c>
      <c r="L51" s="23">
        <v>44319</v>
      </c>
      <c r="M51" s="24">
        <v>272</v>
      </c>
      <c r="N51" t="s">
        <v>339</v>
      </c>
    </row>
    <row r="52" spans="1:14">
      <c r="A52" s="21">
        <v>558</v>
      </c>
      <c r="B52" t="s">
        <v>384</v>
      </c>
      <c r="C52" t="s">
        <v>321</v>
      </c>
      <c r="D52" s="22">
        <v>36</v>
      </c>
      <c r="E52" s="22">
        <v>56</v>
      </c>
      <c r="F52" s="22">
        <v>166</v>
      </c>
      <c r="G52" t="s">
        <v>302</v>
      </c>
      <c r="H52" t="s">
        <v>291</v>
      </c>
      <c r="I52" t="s">
        <v>303</v>
      </c>
      <c r="J52" t="s">
        <v>304</v>
      </c>
      <c r="K52" t="s">
        <v>237</v>
      </c>
      <c r="L52" s="23">
        <v>44403</v>
      </c>
      <c r="M52" s="24">
        <v>258</v>
      </c>
      <c r="N52" t="s">
        <v>293</v>
      </c>
    </row>
    <row r="53" spans="1:14">
      <c r="A53" s="21">
        <v>559</v>
      </c>
      <c r="B53" t="s">
        <v>385</v>
      </c>
      <c r="C53" t="s">
        <v>309</v>
      </c>
      <c r="D53" s="22">
        <v>12</v>
      </c>
      <c r="E53" s="22">
        <v>25</v>
      </c>
      <c r="F53" s="22">
        <v>21</v>
      </c>
      <c r="G53" t="s">
        <v>385</v>
      </c>
      <c r="H53" t="s">
        <v>310</v>
      </c>
      <c r="I53" t="s">
        <v>286</v>
      </c>
      <c r="J53" t="s">
        <v>232</v>
      </c>
      <c r="K53" t="s">
        <v>237</v>
      </c>
      <c r="L53" s="23">
        <v>44228</v>
      </c>
      <c r="M53" s="24">
        <v>58</v>
      </c>
      <c r="N53" t="s">
        <v>339</v>
      </c>
    </row>
    <row r="54" spans="1:14">
      <c r="A54" s="21">
        <v>567</v>
      </c>
      <c r="B54" t="s">
        <v>386</v>
      </c>
      <c r="C54" t="s">
        <v>329</v>
      </c>
      <c r="D54" s="22">
        <v>82</v>
      </c>
      <c r="E54" s="22">
        <v>119</v>
      </c>
      <c r="F54" s="22">
        <v>129</v>
      </c>
      <c r="G54" t="s">
        <v>386</v>
      </c>
      <c r="H54" t="s">
        <v>331</v>
      </c>
      <c r="I54" t="s">
        <v>286</v>
      </c>
      <c r="J54" t="s">
        <v>232</v>
      </c>
      <c r="K54" t="s">
        <v>237</v>
      </c>
      <c r="L54" s="23">
        <v>44236</v>
      </c>
      <c r="M54" s="24">
        <v>330</v>
      </c>
      <c r="N54" t="s">
        <v>339</v>
      </c>
    </row>
    <row r="55" spans="1:14">
      <c r="A55" s="21">
        <v>589</v>
      </c>
      <c r="B55" t="s">
        <v>387</v>
      </c>
      <c r="C55" t="s">
        <v>306</v>
      </c>
      <c r="D55" s="22">
        <v>20</v>
      </c>
      <c r="E55" s="22">
        <v>41</v>
      </c>
      <c r="F55" s="22">
        <v>18</v>
      </c>
      <c r="G55" t="s">
        <v>302</v>
      </c>
      <c r="H55" t="s">
        <v>310</v>
      </c>
      <c r="I55" t="s">
        <v>303</v>
      </c>
      <c r="J55" t="s">
        <v>304</v>
      </c>
      <c r="K55" t="s">
        <v>237</v>
      </c>
      <c r="L55" s="23">
        <v>44319</v>
      </c>
      <c r="M55" s="24">
        <v>79</v>
      </c>
      <c r="N55" t="s">
        <v>339</v>
      </c>
    </row>
    <row r="56" spans="1:14">
      <c r="A56" s="21">
        <v>600</v>
      </c>
      <c r="B56" t="s">
        <v>388</v>
      </c>
      <c r="C56" t="s">
        <v>298</v>
      </c>
      <c r="D56" s="22">
        <v>44</v>
      </c>
      <c r="E56" s="22">
        <v>57</v>
      </c>
      <c r="F56" s="22">
        <v>14</v>
      </c>
      <c r="G56" t="s">
        <v>302</v>
      </c>
      <c r="H56" t="s">
        <v>327</v>
      </c>
      <c r="I56" t="s">
        <v>303</v>
      </c>
      <c r="J56" t="s">
        <v>304</v>
      </c>
      <c r="K56" t="s">
        <v>237</v>
      </c>
      <c r="L56" s="23">
        <v>44319</v>
      </c>
      <c r="M56" s="24">
        <v>115</v>
      </c>
      <c r="N56" t="s">
        <v>339</v>
      </c>
    </row>
    <row r="57" spans="1:14">
      <c r="A57" s="21">
        <v>624</v>
      </c>
      <c r="B57" t="s">
        <v>389</v>
      </c>
      <c r="C57" t="s">
        <v>317</v>
      </c>
      <c r="D57" s="22">
        <v>33</v>
      </c>
      <c r="E57" s="22">
        <v>51</v>
      </c>
      <c r="F57" s="22">
        <v>40</v>
      </c>
      <c r="G57" t="s">
        <v>302</v>
      </c>
      <c r="H57" t="s">
        <v>314</v>
      </c>
      <c r="I57" t="s">
        <v>303</v>
      </c>
      <c r="J57" t="s">
        <v>304</v>
      </c>
      <c r="K57" t="s">
        <v>237</v>
      </c>
      <c r="L57" s="23">
        <v>44116</v>
      </c>
      <c r="M57" s="24">
        <v>124</v>
      </c>
      <c r="N57" t="s">
        <v>293</v>
      </c>
    </row>
    <row r="58" spans="1:14">
      <c r="A58" s="21">
        <v>628</v>
      </c>
      <c r="B58" t="s">
        <v>390</v>
      </c>
      <c r="C58" t="s">
        <v>357</v>
      </c>
      <c r="D58" s="22">
        <v>26</v>
      </c>
      <c r="E58" s="22">
        <v>35</v>
      </c>
      <c r="F58" s="22">
        <v>21</v>
      </c>
      <c r="G58" t="s">
        <v>391</v>
      </c>
      <c r="H58" t="s">
        <v>361</v>
      </c>
      <c r="I58" t="s">
        <v>336</v>
      </c>
      <c r="J58" t="s">
        <v>232</v>
      </c>
      <c r="K58" t="s">
        <v>237</v>
      </c>
      <c r="L58" s="23">
        <v>44319</v>
      </c>
      <c r="M58" s="24">
        <v>82</v>
      </c>
      <c r="N58" t="s">
        <v>339</v>
      </c>
    </row>
    <row r="59" spans="1:14">
      <c r="A59" s="21">
        <v>630</v>
      </c>
      <c r="B59" t="s">
        <v>392</v>
      </c>
      <c r="C59" t="s">
        <v>357</v>
      </c>
      <c r="D59" s="22">
        <v>94</v>
      </c>
      <c r="E59" s="22">
        <v>136</v>
      </c>
      <c r="F59" s="22">
        <v>118</v>
      </c>
      <c r="G59" t="s">
        <v>392</v>
      </c>
      <c r="H59" t="s">
        <v>300</v>
      </c>
      <c r="I59" t="s">
        <v>286</v>
      </c>
      <c r="J59" t="s">
        <v>232</v>
      </c>
      <c r="K59" t="s">
        <v>237</v>
      </c>
      <c r="L59" s="23">
        <v>44236</v>
      </c>
      <c r="M59" s="24">
        <v>348</v>
      </c>
      <c r="N59" t="s">
        <v>339</v>
      </c>
    </row>
    <row r="60" spans="1:14">
      <c r="A60" s="21">
        <v>631</v>
      </c>
      <c r="B60" t="s">
        <v>393</v>
      </c>
      <c r="C60" t="s">
        <v>357</v>
      </c>
      <c r="D60" s="22">
        <v>38</v>
      </c>
      <c r="E60" s="22">
        <v>137</v>
      </c>
      <c r="F60" s="22">
        <v>211</v>
      </c>
      <c r="G60" t="s">
        <v>393</v>
      </c>
      <c r="H60" t="s">
        <v>300</v>
      </c>
      <c r="I60" t="s">
        <v>286</v>
      </c>
      <c r="J60" t="s">
        <v>232</v>
      </c>
      <c r="K60" t="s">
        <v>237</v>
      </c>
      <c r="L60" s="23">
        <v>44229</v>
      </c>
      <c r="M60" s="24">
        <v>386</v>
      </c>
      <c r="N60" t="s">
        <v>339</v>
      </c>
    </row>
    <row r="61" spans="1:14">
      <c r="A61" s="21">
        <v>641</v>
      </c>
      <c r="B61" t="s">
        <v>394</v>
      </c>
      <c r="C61" t="s">
        <v>329</v>
      </c>
      <c r="D61" s="22">
        <v>17</v>
      </c>
      <c r="E61" s="22">
        <v>49</v>
      </c>
      <c r="F61" s="22">
        <v>33</v>
      </c>
      <c r="G61" t="s">
        <v>302</v>
      </c>
      <c r="H61" t="s">
        <v>331</v>
      </c>
      <c r="I61" t="s">
        <v>303</v>
      </c>
      <c r="J61" t="s">
        <v>304</v>
      </c>
      <c r="K61" t="s">
        <v>237</v>
      </c>
      <c r="L61" s="23">
        <v>44284</v>
      </c>
      <c r="M61" s="24">
        <v>99</v>
      </c>
      <c r="N61" t="s">
        <v>339</v>
      </c>
    </row>
    <row r="62" spans="1:14">
      <c r="A62" s="21">
        <v>651</v>
      </c>
      <c r="B62" t="s">
        <v>395</v>
      </c>
      <c r="C62" t="s">
        <v>321</v>
      </c>
      <c r="D62" s="22">
        <v>21</v>
      </c>
      <c r="E62" s="22">
        <v>28</v>
      </c>
      <c r="F62" s="22">
        <v>34</v>
      </c>
      <c r="G62" t="s">
        <v>302</v>
      </c>
      <c r="H62" t="s">
        <v>291</v>
      </c>
      <c r="I62" t="s">
        <v>303</v>
      </c>
      <c r="J62" t="s">
        <v>304</v>
      </c>
      <c r="K62" t="s">
        <v>237</v>
      </c>
      <c r="L62" s="23">
        <v>43885</v>
      </c>
      <c r="M62" s="24">
        <v>83</v>
      </c>
      <c r="N62" t="s">
        <v>396</v>
      </c>
    </row>
    <row r="63" spans="1:14">
      <c r="A63" s="21">
        <v>658</v>
      </c>
      <c r="B63" t="s">
        <v>397</v>
      </c>
      <c r="C63" t="s">
        <v>321</v>
      </c>
      <c r="D63" s="22">
        <v>40</v>
      </c>
      <c r="E63" s="22">
        <v>73</v>
      </c>
      <c r="F63" s="22">
        <v>68</v>
      </c>
      <c r="G63" t="s">
        <v>302</v>
      </c>
      <c r="H63" t="s">
        <v>291</v>
      </c>
      <c r="I63" t="s">
        <v>303</v>
      </c>
      <c r="J63" t="s">
        <v>304</v>
      </c>
      <c r="K63" t="s">
        <v>237</v>
      </c>
      <c r="L63" s="23">
        <v>43858</v>
      </c>
      <c r="M63" s="24">
        <v>181</v>
      </c>
      <c r="N63" t="s">
        <v>396</v>
      </c>
    </row>
    <row r="64" spans="1:14">
      <c r="A64" s="21">
        <v>704</v>
      </c>
      <c r="B64" t="s">
        <v>398</v>
      </c>
      <c r="C64" t="s">
        <v>399</v>
      </c>
      <c r="D64" s="22">
        <v>152</v>
      </c>
      <c r="E64" s="22">
        <v>188</v>
      </c>
      <c r="F64" s="22">
        <v>273</v>
      </c>
      <c r="G64" t="s">
        <v>302</v>
      </c>
      <c r="H64" t="s">
        <v>400</v>
      </c>
      <c r="I64" t="s">
        <v>303</v>
      </c>
      <c r="J64" t="s">
        <v>304</v>
      </c>
      <c r="K64" t="s">
        <v>237</v>
      </c>
      <c r="L64" s="23">
        <v>44340</v>
      </c>
      <c r="M64" s="24">
        <v>613</v>
      </c>
      <c r="N64" t="s">
        <v>339</v>
      </c>
    </row>
    <row r="65" spans="1:14">
      <c r="A65" s="21">
        <v>706</v>
      </c>
      <c r="B65" t="s">
        <v>401</v>
      </c>
      <c r="C65" t="s">
        <v>289</v>
      </c>
      <c r="D65" s="22">
        <v>53</v>
      </c>
      <c r="E65" s="22">
        <v>92</v>
      </c>
      <c r="F65" s="22">
        <v>60</v>
      </c>
      <c r="G65" t="s">
        <v>401</v>
      </c>
      <c r="H65" t="s">
        <v>400</v>
      </c>
      <c r="I65" t="s">
        <v>286</v>
      </c>
      <c r="J65" t="s">
        <v>232</v>
      </c>
      <c r="K65" t="s">
        <v>237</v>
      </c>
      <c r="L65" s="23">
        <v>44159</v>
      </c>
      <c r="M65" s="24">
        <v>205</v>
      </c>
      <c r="N65" t="s">
        <v>339</v>
      </c>
    </row>
    <row r="66" spans="1:14">
      <c r="A66" s="21">
        <v>719</v>
      </c>
      <c r="B66" t="s">
        <v>402</v>
      </c>
      <c r="C66" t="s">
        <v>321</v>
      </c>
      <c r="D66" s="22">
        <v>30</v>
      </c>
      <c r="E66" s="22">
        <v>50</v>
      </c>
      <c r="F66" s="22">
        <v>17</v>
      </c>
      <c r="G66" t="s">
        <v>302</v>
      </c>
      <c r="H66" t="s">
        <v>291</v>
      </c>
      <c r="I66" t="s">
        <v>303</v>
      </c>
      <c r="J66" t="s">
        <v>304</v>
      </c>
      <c r="K66" t="s">
        <v>237</v>
      </c>
      <c r="L66" s="23">
        <v>44228</v>
      </c>
      <c r="M66" s="24">
        <v>97</v>
      </c>
      <c r="N66" t="s">
        <v>293</v>
      </c>
    </row>
    <row r="67" spans="1:14">
      <c r="A67" s="21">
        <v>737</v>
      </c>
      <c r="B67" t="s">
        <v>403</v>
      </c>
      <c r="C67" t="s">
        <v>317</v>
      </c>
      <c r="D67" s="22">
        <v>66</v>
      </c>
      <c r="E67" s="22">
        <v>64</v>
      </c>
      <c r="F67" s="22">
        <v>53</v>
      </c>
      <c r="G67" t="s">
        <v>302</v>
      </c>
      <c r="H67" t="s">
        <v>314</v>
      </c>
      <c r="I67" t="s">
        <v>303</v>
      </c>
      <c r="J67" t="s">
        <v>304</v>
      </c>
      <c r="K67" t="s">
        <v>237</v>
      </c>
      <c r="L67" s="23">
        <v>43885</v>
      </c>
      <c r="M67" s="24">
        <v>183</v>
      </c>
      <c r="N67" t="s">
        <v>396</v>
      </c>
    </row>
    <row r="68" spans="1:14">
      <c r="A68" s="21">
        <v>742</v>
      </c>
      <c r="B68" t="s">
        <v>404</v>
      </c>
      <c r="C68" t="s">
        <v>289</v>
      </c>
      <c r="D68" s="22">
        <v>54</v>
      </c>
      <c r="E68" s="22">
        <v>86</v>
      </c>
      <c r="F68" s="22">
        <v>65</v>
      </c>
      <c r="G68" t="s">
        <v>404</v>
      </c>
      <c r="H68" t="s">
        <v>291</v>
      </c>
      <c r="I68" t="s">
        <v>286</v>
      </c>
      <c r="J68" t="s">
        <v>232</v>
      </c>
      <c r="K68" t="s">
        <v>237</v>
      </c>
      <c r="L68" s="23">
        <v>44319</v>
      </c>
      <c r="M68" s="24">
        <v>205</v>
      </c>
      <c r="N68" t="s">
        <v>293</v>
      </c>
    </row>
    <row r="69" spans="1:14">
      <c r="A69" s="21">
        <v>871</v>
      </c>
      <c r="B69" t="s">
        <v>405</v>
      </c>
      <c r="C69" t="s">
        <v>321</v>
      </c>
      <c r="D69" s="22">
        <v>53</v>
      </c>
      <c r="E69" s="22">
        <v>45</v>
      </c>
      <c r="F69" s="22">
        <v>3</v>
      </c>
      <c r="G69" t="s">
        <v>302</v>
      </c>
      <c r="H69" t="s">
        <v>291</v>
      </c>
      <c r="I69" t="s">
        <v>303</v>
      </c>
      <c r="J69" t="s">
        <v>304</v>
      </c>
      <c r="K69" t="s">
        <v>237</v>
      </c>
      <c r="L69" s="23">
        <v>44123</v>
      </c>
      <c r="M69" s="24">
        <v>101</v>
      </c>
      <c r="N69" t="s">
        <v>293</v>
      </c>
    </row>
    <row r="70" spans="1:14">
      <c r="A70" s="21">
        <v>878</v>
      </c>
      <c r="B70" t="s">
        <v>406</v>
      </c>
      <c r="C70" t="s">
        <v>321</v>
      </c>
      <c r="D70" s="22">
        <v>43</v>
      </c>
      <c r="E70" s="22">
        <v>52</v>
      </c>
      <c r="F70" s="22">
        <v>24</v>
      </c>
      <c r="G70" t="s">
        <v>302</v>
      </c>
      <c r="H70" t="s">
        <v>291</v>
      </c>
      <c r="I70" t="s">
        <v>303</v>
      </c>
      <c r="J70" t="s">
        <v>304</v>
      </c>
      <c r="K70" t="s">
        <v>237</v>
      </c>
      <c r="L70" s="23">
        <v>44130</v>
      </c>
      <c r="M70" s="24">
        <v>119</v>
      </c>
      <c r="N70" t="s">
        <v>293</v>
      </c>
    </row>
    <row r="71" spans="1:14">
      <c r="A71" s="21">
        <v>1046</v>
      </c>
      <c r="B71" t="s">
        <v>407</v>
      </c>
      <c r="C71" t="s">
        <v>334</v>
      </c>
      <c r="D71" s="22">
        <v>8</v>
      </c>
      <c r="E71" s="22">
        <v>3</v>
      </c>
      <c r="F71" s="22">
        <v>2</v>
      </c>
      <c r="G71" t="s">
        <v>407</v>
      </c>
      <c r="H71" t="s">
        <v>327</v>
      </c>
      <c r="I71" t="s">
        <v>286</v>
      </c>
      <c r="J71" t="s">
        <v>232</v>
      </c>
      <c r="K71" t="s">
        <v>237</v>
      </c>
      <c r="L71" s="23">
        <v>45012</v>
      </c>
      <c r="M71" s="24">
        <v>13</v>
      </c>
      <c r="N71" t="s">
        <v>408</v>
      </c>
    </row>
    <row r="72" spans="1:14">
      <c r="A72" s="21">
        <v>1055</v>
      </c>
      <c r="B72" t="s">
        <v>409</v>
      </c>
      <c r="C72" t="s">
        <v>334</v>
      </c>
      <c r="D72" s="22">
        <v>13</v>
      </c>
      <c r="E72" s="22">
        <v>20</v>
      </c>
      <c r="F72" s="22">
        <v>16</v>
      </c>
      <c r="G72" t="s">
        <v>410</v>
      </c>
      <c r="H72" t="s">
        <v>327</v>
      </c>
      <c r="I72" t="s">
        <v>292</v>
      </c>
      <c r="J72" t="s">
        <v>232</v>
      </c>
      <c r="K72" t="s">
        <v>237</v>
      </c>
      <c r="L72" s="23">
        <v>44319</v>
      </c>
      <c r="M72" s="24">
        <v>49</v>
      </c>
      <c r="N72" t="s">
        <v>339</v>
      </c>
    </row>
    <row r="73" spans="1:14">
      <c r="A73" s="21">
        <v>1139</v>
      </c>
      <c r="B73" t="s">
        <v>411</v>
      </c>
      <c r="C73" t="s">
        <v>321</v>
      </c>
      <c r="D73" s="22">
        <v>38</v>
      </c>
      <c r="E73" s="22">
        <v>72</v>
      </c>
      <c r="F73" s="22">
        <v>24</v>
      </c>
      <c r="G73" t="s">
        <v>302</v>
      </c>
      <c r="H73" t="s">
        <v>291</v>
      </c>
      <c r="I73" t="s">
        <v>303</v>
      </c>
      <c r="J73" t="s">
        <v>304</v>
      </c>
      <c r="K73" t="s">
        <v>237</v>
      </c>
      <c r="L73" s="23">
        <v>44403</v>
      </c>
      <c r="M73" s="24">
        <v>134</v>
      </c>
      <c r="N73" t="s">
        <v>287</v>
      </c>
    </row>
    <row r="74" spans="1:14">
      <c r="A74" s="21">
        <v>1143</v>
      </c>
      <c r="B74" t="s">
        <v>412</v>
      </c>
      <c r="C74" t="s">
        <v>306</v>
      </c>
      <c r="D74" s="22">
        <v>41</v>
      </c>
      <c r="E74" s="22">
        <v>68</v>
      </c>
      <c r="F74" s="22">
        <v>53</v>
      </c>
      <c r="G74" t="s">
        <v>302</v>
      </c>
      <c r="H74" t="s">
        <v>307</v>
      </c>
      <c r="I74" t="s">
        <v>303</v>
      </c>
      <c r="J74" t="s">
        <v>304</v>
      </c>
      <c r="K74" t="s">
        <v>237</v>
      </c>
      <c r="L74" s="23">
        <v>44319</v>
      </c>
      <c r="M74" s="24">
        <v>162</v>
      </c>
      <c r="N74" t="s">
        <v>339</v>
      </c>
    </row>
    <row r="75" spans="1:14">
      <c r="A75" s="21">
        <v>1147</v>
      </c>
      <c r="B75" t="s">
        <v>413</v>
      </c>
      <c r="C75" t="s">
        <v>334</v>
      </c>
      <c r="D75" s="22">
        <v>51</v>
      </c>
      <c r="E75" s="22">
        <v>91</v>
      </c>
      <c r="F75" s="22">
        <v>74</v>
      </c>
      <c r="G75" t="s">
        <v>413</v>
      </c>
      <c r="H75" t="s">
        <v>327</v>
      </c>
      <c r="I75" t="s">
        <v>286</v>
      </c>
      <c r="J75" t="s">
        <v>232</v>
      </c>
      <c r="K75" t="s">
        <v>237</v>
      </c>
      <c r="L75" s="23">
        <v>44319</v>
      </c>
      <c r="M75" s="24">
        <v>216</v>
      </c>
      <c r="N75" t="s">
        <v>339</v>
      </c>
    </row>
    <row r="76" spans="1:14">
      <c r="A76" s="21">
        <v>1149</v>
      </c>
      <c r="B76" t="s">
        <v>414</v>
      </c>
      <c r="C76" t="s">
        <v>317</v>
      </c>
      <c r="D76" s="22">
        <v>35</v>
      </c>
      <c r="E76" s="22">
        <v>64</v>
      </c>
      <c r="F76" s="22">
        <v>39</v>
      </c>
      <c r="G76" t="s">
        <v>302</v>
      </c>
      <c r="H76" t="s">
        <v>314</v>
      </c>
      <c r="I76" t="s">
        <v>303</v>
      </c>
      <c r="J76" t="s">
        <v>304</v>
      </c>
      <c r="K76" t="s">
        <v>237</v>
      </c>
      <c r="L76" s="23">
        <v>45341</v>
      </c>
      <c r="M76" s="24">
        <v>138</v>
      </c>
      <c r="N76" t="s">
        <v>415</v>
      </c>
    </row>
    <row r="77" spans="1:14">
      <c r="A77" s="21">
        <v>1153</v>
      </c>
      <c r="B77" t="s">
        <v>416</v>
      </c>
      <c r="C77" t="s">
        <v>321</v>
      </c>
      <c r="D77" s="22">
        <v>99</v>
      </c>
      <c r="E77" s="22">
        <v>167</v>
      </c>
      <c r="F77" s="22">
        <v>113</v>
      </c>
      <c r="G77" t="s">
        <v>302</v>
      </c>
      <c r="H77" t="s">
        <v>291</v>
      </c>
      <c r="I77" t="s">
        <v>303</v>
      </c>
      <c r="J77" t="s">
        <v>304</v>
      </c>
      <c r="K77" t="s">
        <v>237</v>
      </c>
      <c r="L77" s="23">
        <v>44116</v>
      </c>
      <c r="M77" s="24">
        <v>379</v>
      </c>
      <c r="N77" t="s">
        <v>293</v>
      </c>
    </row>
    <row r="78" spans="1:14">
      <c r="A78" s="21">
        <v>1154</v>
      </c>
      <c r="B78" t="s">
        <v>417</v>
      </c>
      <c r="C78" t="s">
        <v>345</v>
      </c>
      <c r="D78" s="22">
        <v>43</v>
      </c>
      <c r="E78" s="22">
        <v>88</v>
      </c>
      <c r="F78" s="22">
        <v>70</v>
      </c>
      <c r="G78" t="s">
        <v>417</v>
      </c>
      <c r="H78" t="s">
        <v>327</v>
      </c>
      <c r="I78" t="s">
        <v>286</v>
      </c>
      <c r="J78" t="s">
        <v>232</v>
      </c>
      <c r="K78" t="s">
        <v>237</v>
      </c>
      <c r="L78" s="23">
        <v>44242</v>
      </c>
      <c r="M78" s="24">
        <v>201</v>
      </c>
      <c r="N78" t="s">
        <v>339</v>
      </c>
    </row>
    <row r="79" spans="1:14">
      <c r="A79" s="21">
        <v>1175</v>
      </c>
      <c r="B79" t="s">
        <v>418</v>
      </c>
      <c r="C79" t="s">
        <v>298</v>
      </c>
      <c r="D79" s="22">
        <v>21</v>
      </c>
      <c r="E79" s="22">
        <v>68</v>
      </c>
      <c r="F79" s="22">
        <v>67</v>
      </c>
      <c r="G79" t="s">
        <v>302</v>
      </c>
      <c r="H79" t="s">
        <v>327</v>
      </c>
      <c r="I79" t="s">
        <v>303</v>
      </c>
      <c r="J79" t="s">
        <v>304</v>
      </c>
      <c r="K79" t="s">
        <v>237</v>
      </c>
      <c r="L79" s="23">
        <v>44231</v>
      </c>
      <c r="M79" s="24">
        <v>156</v>
      </c>
      <c r="N79" t="s">
        <v>339</v>
      </c>
    </row>
    <row r="80" spans="1:14">
      <c r="A80" s="21">
        <v>1584</v>
      </c>
      <c r="B80" t="s">
        <v>419</v>
      </c>
      <c r="C80" t="s">
        <v>284</v>
      </c>
      <c r="D80" s="22">
        <v>63</v>
      </c>
      <c r="E80" s="22">
        <v>58</v>
      </c>
      <c r="F80" s="22">
        <v>49</v>
      </c>
      <c r="G80" t="s">
        <v>302</v>
      </c>
      <c r="H80" t="s">
        <v>358</v>
      </c>
      <c r="I80" t="s">
        <v>303</v>
      </c>
      <c r="J80" t="s">
        <v>304</v>
      </c>
      <c r="K80" t="s">
        <v>237</v>
      </c>
      <c r="L80" s="23">
        <v>44228</v>
      </c>
      <c r="M80" s="24">
        <v>170</v>
      </c>
      <c r="N80" t="s">
        <v>339</v>
      </c>
    </row>
    <row r="81" spans="1:14">
      <c r="A81" s="21">
        <v>1616</v>
      </c>
      <c r="B81" t="s">
        <v>420</v>
      </c>
      <c r="C81" t="s">
        <v>313</v>
      </c>
      <c r="D81" s="22">
        <v>69</v>
      </c>
      <c r="E81" s="22">
        <v>83</v>
      </c>
      <c r="F81" s="22">
        <v>50</v>
      </c>
      <c r="G81" t="s">
        <v>420</v>
      </c>
      <c r="H81" t="s">
        <v>314</v>
      </c>
      <c r="I81" t="s">
        <v>286</v>
      </c>
      <c r="J81" t="s">
        <v>232</v>
      </c>
      <c r="K81" t="s">
        <v>237</v>
      </c>
      <c r="L81" s="23">
        <v>44683</v>
      </c>
      <c r="M81" s="24">
        <v>202</v>
      </c>
      <c r="N81" t="s">
        <v>396</v>
      </c>
    </row>
    <row r="82" spans="1:14">
      <c r="A82" s="21">
        <v>1618</v>
      </c>
      <c r="B82" t="s">
        <v>421</v>
      </c>
      <c r="C82" t="s">
        <v>399</v>
      </c>
      <c r="D82" s="22">
        <v>68</v>
      </c>
      <c r="E82" s="22">
        <v>84</v>
      </c>
      <c r="F82" s="22">
        <v>93</v>
      </c>
      <c r="G82" t="s">
        <v>302</v>
      </c>
      <c r="H82" t="s">
        <v>400</v>
      </c>
      <c r="I82" t="s">
        <v>303</v>
      </c>
      <c r="J82" t="s">
        <v>304</v>
      </c>
      <c r="K82" t="s">
        <v>237</v>
      </c>
      <c r="L82" s="23">
        <v>44277</v>
      </c>
      <c r="M82" s="24">
        <v>245</v>
      </c>
      <c r="N82" t="s">
        <v>339</v>
      </c>
    </row>
    <row r="83" spans="1:14">
      <c r="A83" s="21">
        <v>1634</v>
      </c>
      <c r="B83" t="s">
        <v>422</v>
      </c>
      <c r="C83" t="s">
        <v>423</v>
      </c>
      <c r="D83" s="22">
        <v>118</v>
      </c>
      <c r="E83" s="22">
        <v>143</v>
      </c>
      <c r="F83" s="22">
        <v>71</v>
      </c>
      <c r="G83" t="s">
        <v>422</v>
      </c>
      <c r="H83" t="s">
        <v>307</v>
      </c>
      <c r="I83" t="s">
        <v>286</v>
      </c>
      <c r="J83" t="s">
        <v>232</v>
      </c>
      <c r="K83" t="s">
        <v>237</v>
      </c>
      <c r="L83" s="23">
        <v>44487</v>
      </c>
      <c r="M83" s="24">
        <v>332</v>
      </c>
      <c r="N83" t="s">
        <v>339</v>
      </c>
    </row>
    <row r="84" spans="1:14">
      <c r="A84" s="21">
        <v>1651</v>
      </c>
      <c r="B84" t="s">
        <v>424</v>
      </c>
      <c r="C84" t="s">
        <v>306</v>
      </c>
      <c r="D84" s="22">
        <v>73</v>
      </c>
      <c r="E84" s="22">
        <v>68</v>
      </c>
      <c r="F84" s="22">
        <v>37</v>
      </c>
      <c r="G84" t="s">
        <v>302</v>
      </c>
      <c r="H84" t="s">
        <v>307</v>
      </c>
      <c r="I84" t="s">
        <v>303</v>
      </c>
      <c r="J84" t="s">
        <v>304</v>
      </c>
      <c r="K84" t="s">
        <v>237</v>
      </c>
      <c r="L84" s="23">
        <v>44277</v>
      </c>
      <c r="M84" s="24">
        <v>178</v>
      </c>
      <c r="N84" t="s">
        <v>339</v>
      </c>
    </row>
    <row r="85" spans="1:14">
      <c r="A85" s="21">
        <v>1666</v>
      </c>
      <c r="B85" t="s">
        <v>425</v>
      </c>
      <c r="C85" t="s">
        <v>298</v>
      </c>
      <c r="D85" s="22">
        <v>33</v>
      </c>
      <c r="E85" s="22">
        <v>46</v>
      </c>
      <c r="F85" s="22">
        <v>8</v>
      </c>
      <c r="G85" t="s">
        <v>302</v>
      </c>
      <c r="H85" t="s">
        <v>327</v>
      </c>
      <c r="I85" t="s">
        <v>303</v>
      </c>
      <c r="J85" t="s">
        <v>304</v>
      </c>
      <c r="K85" t="s">
        <v>237</v>
      </c>
      <c r="L85" s="23">
        <v>44319</v>
      </c>
      <c r="M85" s="24">
        <v>87</v>
      </c>
      <c r="N85" t="s">
        <v>339</v>
      </c>
    </row>
    <row r="86" spans="1:14">
      <c r="A86" s="21">
        <v>1670</v>
      </c>
      <c r="B86" t="s">
        <v>426</v>
      </c>
      <c r="C86" t="s">
        <v>306</v>
      </c>
      <c r="D86" s="22">
        <v>160</v>
      </c>
      <c r="E86" s="22">
        <v>194</v>
      </c>
      <c r="F86" s="22">
        <v>58</v>
      </c>
      <c r="G86" t="s">
        <v>302</v>
      </c>
      <c r="H86" t="s">
        <v>307</v>
      </c>
      <c r="I86" t="s">
        <v>303</v>
      </c>
      <c r="J86" t="s">
        <v>304</v>
      </c>
      <c r="K86" t="s">
        <v>237</v>
      </c>
      <c r="L86" s="23">
        <v>44236</v>
      </c>
      <c r="M86" s="24">
        <v>412</v>
      </c>
      <c r="N86" t="s">
        <v>339</v>
      </c>
    </row>
    <row r="87" spans="1:14">
      <c r="A87" s="21">
        <v>1672</v>
      </c>
      <c r="B87" t="s">
        <v>427</v>
      </c>
      <c r="C87" t="s">
        <v>317</v>
      </c>
      <c r="D87" s="22">
        <v>88</v>
      </c>
      <c r="E87" s="22">
        <v>101</v>
      </c>
      <c r="F87" s="22">
        <v>45</v>
      </c>
      <c r="G87" t="s">
        <v>428</v>
      </c>
      <c r="H87" t="s">
        <v>314</v>
      </c>
      <c r="I87" t="s">
        <v>336</v>
      </c>
      <c r="J87" t="s">
        <v>232</v>
      </c>
      <c r="K87" t="s">
        <v>237</v>
      </c>
      <c r="L87" s="23">
        <v>43885</v>
      </c>
      <c r="M87" s="24">
        <v>234</v>
      </c>
      <c r="N87" t="s">
        <v>396</v>
      </c>
    </row>
    <row r="88" spans="1:14">
      <c r="A88" s="21">
        <v>1673</v>
      </c>
      <c r="B88" t="s">
        <v>429</v>
      </c>
      <c r="C88" t="s">
        <v>351</v>
      </c>
      <c r="D88" s="22">
        <v>38</v>
      </c>
      <c r="E88" s="22">
        <v>47</v>
      </c>
      <c r="F88" s="22">
        <v>73</v>
      </c>
      <c r="G88" t="s">
        <v>352</v>
      </c>
      <c r="H88" t="s">
        <v>314</v>
      </c>
      <c r="I88" t="s">
        <v>336</v>
      </c>
      <c r="J88" t="s">
        <v>232</v>
      </c>
      <c r="K88" t="s">
        <v>237</v>
      </c>
      <c r="L88" s="23">
        <v>44116</v>
      </c>
      <c r="M88" s="24">
        <v>158</v>
      </c>
      <c r="N88" t="s">
        <v>293</v>
      </c>
    </row>
    <row r="89" spans="1:14">
      <c r="A89" s="21">
        <v>1674</v>
      </c>
      <c r="B89" t="s">
        <v>430</v>
      </c>
      <c r="C89" t="s">
        <v>313</v>
      </c>
      <c r="D89" s="22">
        <v>129</v>
      </c>
      <c r="E89" s="22">
        <v>136</v>
      </c>
      <c r="F89" s="22">
        <v>52</v>
      </c>
      <c r="G89" t="s">
        <v>430</v>
      </c>
      <c r="H89" t="s">
        <v>314</v>
      </c>
      <c r="I89" t="s">
        <v>286</v>
      </c>
      <c r="J89" t="s">
        <v>232</v>
      </c>
      <c r="K89" t="s">
        <v>237</v>
      </c>
      <c r="L89" s="23">
        <v>44053</v>
      </c>
      <c r="M89" s="24">
        <v>317</v>
      </c>
      <c r="N89" t="s">
        <v>293</v>
      </c>
    </row>
    <row r="90" spans="1:14">
      <c r="A90" s="21">
        <v>1718</v>
      </c>
      <c r="B90" t="s">
        <v>431</v>
      </c>
      <c r="C90" t="s">
        <v>347</v>
      </c>
      <c r="D90" s="22">
        <v>76</v>
      </c>
      <c r="E90" s="22">
        <v>150</v>
      </c>
      <c r="F90" s="22">
        <v>101</v>
      </c>
      <c r="G90" t="s">
        <v>302</v>
      </c>
      <c r="H90" t="s">
        <v>331</v>
      </c>
      <c r="I90" t="s">
        <v>303</v>
      </c>
      <c r="J90" t="s">
        <v>304</v>
      </c>
      <c r="K90" t="s">
        <v>237</v>
      </c>
      <c r="L90" s="23">
        <v>44319</v>
      </c>
      <c r="M90" s="24">
        <v>327</v>
      </c>
      <c r="N90" t="s">
        <v>339</v>
      </c>
    </row>
    <row r="91" spans="1:14">
      <c r="A91" s="21">
        <v>1748</v>
      </c>
      <c r="B91" t="s">
        <v>432</v>
      </c>
      <c r="C91" t="s">
        <v>289</v>
      </c>
      <c r="D91" s="22">
        <v>11</v>
      </c>
      <c r="E91" s="22">
        <v>28</v>
      </c>
      <c r="F91" s="22">
        <v>35</v>
      </c>
      <c r="G91" t="s">
        <v>432</v>
      </c>
      <c r="H91" t="s">
        <v>291</v>
      </c>
      <c r="I91" t="s">
        <v>286</v>
      </c>
      <c r="J91" t="s">
        <v>232</v>
      </c>
      <c r="K91" t="s">
        <v>237</v>
      </c>
      <c r="L91" s="23">
        <v>44319</v>
      </c>
      <c r="M91" s="24">
        <v>74</v>
      </c>
      <c r="N91" t="s">
        <v>293</v>
      </c>
    </row>
    <row r="92" spans="1:14">
      <c r="A92" s="21">
        <v>1798</v>
      </c>
      <c r="B92" t="s">
        <v>433</v>
      </c>
      <c r="C92" t="s">
        <v>347</v>
      </c>
      <c r="D92" s="22">
        <v>39</v>
      </c>
      <c r="E92" s="22">
        <v>85</v>
      </c>
      <c r="F92" s="22">
        <v>54</v>
      </c>
      <c r="G92" t="s">
        <v>433</v>
      </c>
      <c r="H92" t="s">
        <v>331</v>
      </c>
      <c r="I92" t="s">
        <v>286</v>
      </c>
      <c r="J92" t="s">
        <v>232</v>
      </c>
      <c r="K92" t="s">
        <v>237</v>
      </c>
      <c r="L92" s="23">
        <v>44229</v>
      </c>
      <c r="M92" s="24">
        <v>178</v>
      </c>
      <c r="N92" t="s">
        <v>339</v>
      </c>
    </row>
    <row r="93" spans="1:14">
      <c r="A93" s="21">
        <v>1811</v>
      </c>
      <c r="B93" t="s">
        <v>434</v>
      </c>
      <c r="C93" t="s">
        <v>289</v>
      </c>
      <c r="D93" s="22">
        <v>11</v>
      </c>
      <c r="E93" s="22">
        <v>15</v>
      </c>
      <c r="F93" s="22">
        <v>0</v>
      </c>
      <c r="G93" t="s">
        <v>434</v>
      </c>
      <c r="H93" t="s">
        <v>291</v>
      </c>
      <c r="I93" t="s">
        <v>286</v>
      </c>
      <c r="J93" t="s">
        <v>232</v>
      </c>
      <c r="K93" t="s">
        <v>237</v>
      </c>
      <c r="L93" s="23">
        <v>44116</v>
      </c>
      <c r="M93" s="24">
        <v>26</v>
      </c>
      <c r="N93" t="s">
        <v>293</v>
      </c>
    </row>
    <row r="94" spans="1:14">
      <c r="A94" s="21">
        <v>1865</v>
      </c>
      <c r="B94" t="s">
        <v>435</v>
      </c>
      <c r="C94" t="s">
        <v>329</v>
      </c>
      <c r="D94" s="22">
        <v>29</v>
      </c>
      <c r="E94" s="22">
        <v>62</v>
      </c>
      <c r="F94" s="22">
        <v>39</v>
      </c>
      <c r="G94" t="s">
        <v>302</v>
      </c>
      <c r="H94" t="s">
        <v>331</v>
      </c>
      <c r="I94" t="s">
        <v>303</v>
      </c>
      <c r="J94" t="s">
        <v>304</v>
      </c>
      <c r="K94" t="s">
        <v>237</v>
      </c>
      <c r="L94" s="23">
        <v>44229</v>
      </c>
      <c r="M94" s="24">
        <v>130</v>
      </c>
      <c r="N94" t="s">
        <v>339</v>
      </c>
    </row>
    <row r="95" spans="1:14">
      <c r="A95" s="21">
        <v>1917</v>
      </c>
      <c r="B95" t="s">
        <v>436</v>
      </c>
      <c r="C95" t="s">
        <v>347</v>
      </c>
      <c r="D95" s="22">
        <v>86</v>
      </c>
      <c r="E95" s="22">
        <v>143</v>
      </c>
      <c r="F95" s="22">
        <v>155</v>
      </c>
      <c r="G95" t="s">
        <v>436</v>
      </c>
      <c r="H95" t="s">
        <v>331</v>
      </c>
      <c r="I95" t="s">
        <v>286</v>
      </c>
      <c r="J95" t="s">
        <v>232</v>
      </c>
      <c r="K95" t="s">
        <v>237</v>
      </c>
      <c r="L95" s="23">
        <v>44340</v>
      </c>
      <c r="M95" s="24">
        <v>384</v>
      </c>
      <c r="N95" t="s">
        <v>339</v>
      </c>
    </row>
    <row r="96" spans="1:14">
      <c r="A96" s="21">
        <v>2062</v>
      </c>
      <c r="B96" t="s">
        <v>437</v>
      </c>
      <c r="C96" t="s">
        <v>321</v>
      </c>
      <c r="D96" s="22">
        <v>24</v>
      </c>
      <c r="E96" s="22">
        <v>41</v>
      </c>
      <c r="F96" s="22">
        <v>13</v>
      </c>
      <c r="G96" t="s">
        <v>302</v>
      </c>
      <c r="H96" t="s">
        <v>291</v>
      </c>
      <c r="I96" t="s">
        <v>303</v>
      </c>
      <c r="J96" t="s">
        <v>304</v>
      </c>
      <c r="K96" t="s">
        <v>237</v>
      </c>
      <c r="L96" s="23">
        <v>44804</v>
      </c>
      <c r="M96" s="24">
        <v>78</v>
      </c>
      <c r="N96" t="s">
        <v>374</v>
      </c>
    </row>
    <row r="97" spans="1:14">
      <c r="A97" s="21">
        <v>2068</v>
      </c>
      <c r="B97" t="s">
        <v>438</v>
      </c>
      <c r="C97" t="s">
        <v>321</v>
      </c>
      <c r="D97" s="22">
        <v>17</v>
      </c>
      <c r="E97" s="22">
        <v>43</v>
      </c>
      <c r="F97" s="22">
        <v>17</v>
      </c>
      <c r="G97" t="s">
        <v>302</v>
      </c>
      <c r="H97" t="s">
        <v>291</v>
      </c>
      <c r="I97" t="s">
        <v>303</v>
      </c>
      <c r="J97" t="s">
        <v>304</v>
      </c>
      <c r="K97" t="s">
        <v>237</v>
      </c>
      <c r="L97" s="23">
        <v>44242</v>
      </c>
      <c r="M97" s="24">
        <v>77</v>
      </c>
      <c r="N97" t="s">
        <v>293</v>
      </c>
    </row>
    <row r="98" spans="1:14">
      <c r="A98" s="21">
        <v>2084</v>
      </c>
      <c r="B98" t="s">
        <v>439</v>
      </c>
      <c r="C98" t="s">
        <v>289</v>
      </c>
      <c r="D98" s="22">
        <v>20</v>
      </c>
      <c r="E98" s="22">
        <v>38</v>
      </c>
      <c r="F98" s="22">
        <v>23</v>
      </c>
      <c r="G98" t="s">
        <v>439</v>
      </c>
      <c r="H98" t="s">
        <v>291</v>
      </c>
      <c r="I98" t="s">
        <v>348</v>
      </c>
      <c r="J98" t="s">
        <v>232</v>
      </c>
      <c r="K98" t="s">
        <v>237</v>
      </c>
      <c r="L98" s="23">
        <v>44319</v>
      </c>
      <c r="M98" s="24">
        <v>81</v>
      </c>
      <c r="N98" t="s">
        <v>293</v>
      </c>
    </row>
    <row r="99" spans="1:14">
      <c r="A99" s="21">
        <v>2103</v>
      </c>
      <c r="B99" t="s">
        <v>440</v>
      </c>
      <c r="C99" t="s">
        <v>334</v>
      </c>
      <c r="D99" s="22">
        <v>53</v>
      </c>
      <c r="E99" s="22">
        <v>76</v>
      </c>
      <c r="F99" s="22">
        <v>1</v>
      </c>
      <c r="G99" t="s">
        <v>440</v>
      </c>
      <c r="H99" t="s">
        <v>327</v>
      </c>
      <c r="I99" t="s">
        <v>286</v>
      </c>
      <c r="J99" t="s">
        <v>232</v>
      </c>
      <c r="K99" t="s">
        <v>237</v>
      </c>
      <c r="L99" s="23">
        <v>44280</v>
      </c>
      <c r="M99" s="24">
        <v>130</v>
      </c>
      <c r="N99" t="s">
        <v>339</v>
      </c>
    </row>
    <row r="100" spans="1:14">
      <c r="A100" s="21">
        <v>2104</v>
      </c>
      <c r="B100" t="s">
        <v>441</v>
      </c>
      <c r="C100" t="s">
        <v>334</v>
      </c>
      <c r="D100" s="22">
        <v>48</v>
      </c>
      <c r="E100" s="22">
        <v>80</v>
      </c>
      <c r="F100" s="22">
        <v>14</v>
      </c>
      <c r="G100" t="s">
        <v>441</v>
      </c>
      <c r="H100" t="s">
        <v>327</v>
      </c>
      <c r="I100" t="s">
        <v>286</v>
      </c>
      <c r="J100" t="s">
        <v>232</v>
      </c>
      <c r="K100" t="s">
        <v>237</v>
      </c>
      <c r="L100" s="23">
        <v>44256</v>
      </c>
      <c r="M100" s="24">
        <v>142</v>
      </c>
      <c r="N100" t="s">
        <v>339</v>
      </c>
    </row>
    <row r="101" spans="1:14">
      <c r="A101" s="21">
        <v>2351</v>
      </c>
      <c r="B101" t="s">
        <v>442</v>
      </c>
      <c r="C101" t="s">
        <v>295</v>
      </c>
      <c r="D101" s="22">
        <v>45</v>
      </c>
      <c r="E101" s="22">
        <v>26</v>
      </c>
      <c r="F101" s="22">
        <v>12</v>
      </c>
      <c r="G101" t="s">
        <v>442</v>
      </c>
      <c r="H101" t="s">
        <v>296</v>
      </c>
      <c r="I101" t="s">
        <v>286</v>
      </c>
      <c r="J101" t="s">
        <v>232</v>
      </c>
      <c r="K101" t="s">
        <v>237</v>
      </c>
      <c r="L101" s="23">
        <v>43969</v>
      </c>
      <c r="M101" s="24">
        <v>83</v>
      </c>
      <c r="N101" t="s">
        <v>367</v>
      </c>
    </row>
    <row r="102" spans="1:14">
      <c r="A102" s="21">
        <v>2377</v>
      </c>
      <c r="B102" t="s">
        <v>443</v>
      </c>
      <c r="C102" t="s">
        <v>309</v>
      </c>
      <c r="D102" s="22">
        <v>64</v>
      </c>
      <c r="E102" s="22">
        <v>55</v>
      </c>
      <c r="F102" s="22">
        <v>56</v>
      </c>
      <c r="G102" t="s">
        <v>443</v>
      </c>
      <c r="H102" t="s">
        <v>310</v>
      </c>
      <c r="I102" t="s">
        <v>286</v>
      </c>
      <c r="J102" t="s">
        <v>232</v>
      </c>
      <c r="K102" t="s">
        <v>237</v>
      </c>
      <c r="L102" s="23">
        <v>44228</v>
      </c>
      <c r="M102" s="24">
        <v>175</v>
      </c>
      <c r="N102" t="s">
        <v>339</v>
      </c>
    </row>
    <row r="103" spans="1:14">
      <c r="A103" s="21">
        <v>2383</v>
      </c>
      <c r="B103" t="s">
        <v>444</v>
      </c>
      <c r="C103" t="s">
        <v>306</v>
      </c>
      <c r="D103" s="22">
        <v>45</v>
      </c>
      <c r="E103" s="22">
        <v>34</v>
      </c>
      <c r="F103" s="22">
        <v>35</v>
      </c>
      <c r="G103" t="s">
        <v>302</v>
      </c>
      <c r="H103" t="s">
        <v>310</v>
      </c>
      <c r="I103" t="s">
        <v>303</v>
      </c>
      <c r="J103" t="s">
        <v>304</v>
      </c>
      <c r="K103" t="s">
        <v>237</v>
      </c>
      <c r="L103" s="23">
        <v>44319</v>
      </c>
      <c r="M103" s="24">
        <v>114</v>
      </c>
      <c r="N103" t="s">
        <v>339</v>
      </c>
    </row>
    <row r="104" spans="1:14">
      <c r="A104" s="21">
        <v>2384</v>
      </c>
      <c r="B104" t="s">
        <v>445</v>
      </c>
      <c r="C104" t="s">
        <v>309</v>
      </c>
      <c r="D104" s="22">
        <v>80</v>
      </c>
      <c r="E104" s="22">
        <v>96</v>
      </c>
      <c r="F104" s="22">
        <v>66</v>
      </c>
      <c r="G104" t="s">
        <v>446</v>
      </c>
      <c r="H104" t="s">
        <v>310</v>
      </c>
      <c r="I104" t="s">
        <v>292</v>
      </c>
      <c r="J104" t="s">
        <v>232</v>
      </c>
      <c r="K104" t="s">
        <v>237</v>
      </c>
      <c r="L104" s="23">
        <v>44270</v>
      </c>
      <c r="M104" s="24">
        <v>242</v>
      </c>
      <c r="N104" t="s">
        <v>339</v>
      </c>
    </row>
    <row r="105" spans="1:14">
      <c r="A105" s="21">
        <v>2436</v>
      </c>
      <c r="B105" t="s">
        <v>447</v>
      </c>
      <c r="C105" t="s">
        <v>357</v>
      </c>
      <c r="D105" s="22">
        <v>26</v>
      </c>
      <c r="E105" s="22">
        <v>30</v>
      </c>
      <c r="F105" s="22">
        <v>5</v>
      </c>
      <c r="G105" t="s">
        <v>448</v>
      </c>
      <c r="H105" t="s">
        <v>310</v>
      </c>
      <c r="I105" t="s">
        <v>303</v>
      </c>
      <c r="J105" t="s">
        <v>232</v>
      </c>
      <c r="K105" t="s">
        <v>237</v>
      </c>
      <c r="L105" s="23">
        <v>44319</v>
      </c>
      <c r="M105" s="24">
        <v>61</v>
      </c>
      <c r="N105" t="s">
        <v>339</v>
      </c>
    </row>
    <row r="106" spans="1:14">
      <c r="A106" s="21">
        <v>2445</v>
      </c>
      <c r="B106" t="s">
        <v>449</v>
      </c>
      <c r="C106" t="s">
        <v>313</v>
      </c>
      <c r="D106" s="22">
        <v>89</v>
      </c>
      <c r="E106" s="22">
        <v>111</v>
      </c>
      <c r="F106" s="22">
        <v>68</v>
      </c>
      <c r="G106" t="s">
        <v>449</v>
      </c>
      <c r="H106" t="s">
        <v>314</v>
      </c>
      <c r="I106" t="s">
        <v>286</v>
      </c>
      <c r="J106" t="s">
        <v>232</v>
      </c>
      <c r="K106" t="s">
        <v>237</v>
      </c>
      <c r="L106" s="23">
        <v>43857</v>
      </c>
      <c r="M106" s="24">
        <v>268</v>
      </c>
      <c r="N106" t="s">
        <v>396</v>
      </c>
    </row>
    <row r="107" spans="1:14">
      <c r="A107" s="21">
        <v>2602</v>
      </c>
      <c r="B107" t="s">
        <v>450</v>
      </c>
      <c r="C107" t="s">
        <v>317</v>
      </c>
      <c r="D107" s="22">
        <v>73</v>
      </c>
      <c r="E107" s="22">
        <v>86</v>
      </c>
      <c r="F107" s="22">
        <v>82</v>
      </c>
      <c r="G107" t="s">
        <v>302</v>
      </c>
      <c r="H107" t="s">
        <v>314</v>
      </c>
      <c r="I107" t="s">
        <v>303</v>
      </c>
      <c r="J107" t="s">
        <v>304</v>
      </c>
      <c r="K107" t="s">
        <v>237</v>
      </c>
      <c r="L107" s="23">
        <v>44116</v>
      </c>
      <c r="M107" s="24">
        <v>241</v>
      </c>
      <c r="N107" t="s">
        <v>293</v>
      </c>
    </row>
    <row r="108" spans="1:14">
      <c r="A108" s="21">
        <v>3100</v>
      </c>
      <c r="B108" t="s">
        <v>451</v>
      </c>
      <c r="C108" t="s">
        <v>329</v>
      </c>
      <c r="D108" s="22">
        <v>59</v>
      </c>
      <c r="E108" s="22">
        <v>71</v>
      </c>
      <c r="F108" s="22">
        <v>27</v>
      </c>
      <c r="G108" t="s">
        <v>302</v>
      </c>
      <c r="H108" t="s">
        <v>331</v>
      </c>
      <c r="I108" t="s">
        <v>303</v>
      </c>
      <c r="J108" t="s">
        <v>304</v>
      </c>
      <c r="K108" t="s">
        <v>237</v>
      </c>
      <c r="L108" s="23">
        <v>44333</v>
      </c>
      <c r="M108" s="24">
        <v>157</v>
      </c>
      <c r="N108" t="s">
        <v>339</v>
      </c>
    </row>
    <row r="109" spans="1:14">
      <c r="A109" s="21">
        <v>3101</v>
      </c>
      <c r="B109" t="s">
        <v>452</v>
      </c>
      <c r="C109" t="s">
        <v>423</v>
      </c>
      <c r="D109" s="22">
        <v>63</v>
      </c>
      <c r="E109" s="22">
        <v>87</v>
      </c>
      <c r="F109" s="22">
        <v>63</v>
      </c>
      <c r="G109" t="s">
        <v>452</v>
      </c>
      <c r="H109" t="s">
        <v>307</v>
      </c>
      <c r="I109" t="s">
        <v>286</v>
      </c>
      <c r="J109" t="s">
        <v>232</v>
      </c>
      <c r="K109" t="s">
        <v>237</v>
      </c>
      <c r="L109" s="23">
        <v>44319</v>
      </c>
      <c r="M109" s="24">
        <v>213</v>
      </c>
      <c r="N109" t="s">
        <v>339</v>
      </c>
    </row>
    <row r="110" spans="1:14">
      <c r="A110" s="21">
        <v>3103</v>
      </c>
      <c r="B110" t="s">
        <v>453</v>
      </c>
      <c r="C110" t="s">
        <v>321</v>
      </c>
      <c r="D110" s="22">
        <v>31</v>
      </c>
      <c r="E110" s="22">
        <v>38</v>
      </c>
      <c r="F110" s="22">
        <v>31</v>
      </c>
      <c r="G110" t="s">
        <v>453</v>
      </c>
      <c r="H110" t="s">
        <v>291</v>
      </c>
      <c r="I110" t="s">
        <v>286</v>
      </c>
      <c r="J110" t="s">
        <v>232</v>
      </c>
      <c r="K110" t="s">
        <v>237</v>
      </c>
      <c r="L110" s="23">
        <v>43858</v>
      </c>
      <c r="M110" s="24">
        <v>100</v>
      </c>
      <c r="N110" t="s">
        <v>396</v>
      </c>
    </row>
    <row r="111" spans="1:14">
      <c r="A111" s="21">
        <v>3106</v>
      </c>
      <c r="B111" t="s">
        <v>454</v>
      </c>
      <c r="C111" t="s">
        <v>334</v>
      </c>
      <c r="D111" s="22">
        <v>9</v>
      </c>
      <c r="E111" s="22">
        <v>21</v>
      </c>
      <c r="F111" s="22">
        <v>10</v>
      </c>
      <c r="G111" t="s">
        <v>455</v>
      </c>
      <c r="H111" t="s">
        <v>327</v>
      </c>
      <c r="I111" t="s">
        <v>292</v>
      </c>
      <c r="J111" t="s">
        <v>232</v>
      </c>
      <c r="K111" t="s">
        <v>237</v>
      </c>
      <c r="L111" s="23">
        <v>44319</v>
      </c>
      <c r="M111" s="24">
        <v>40</v>
      </c>
      <c r="N111" t="s">
        <v>339</v>
      </c>
    </row>
    <row r="112" spans="1:14">
      <c r="A112" s="21">
        <v>3107</v>
      </c>
      <c r="B112" t="s">
        <v>456</v>
      </c>
      <c r="C112" t="s">
        <v>313</v>
      </c>
      <c r="D112" s="22">
        <v>87</v>
      </c>
      <c r="E112" s="22">
        <v>115</v>
      </c>
      <c r="F112" s="22">
        <v>54</v>
      </c>
      <c r="G112" t="s">
        <v>302</v>
      </c>
      <c r="H112" t="s">
        <v>314</v>
      </c>
      <c r="I112" t="s">
        <v>303</v>
      </c>
      <c r="J112" t="s">
        <v>304</v>
      </c>
      <c r="K112" t="s">
        <v>237</v>
      </c>
      <c r="L112" s="23">
        <v>44116</v>
      </c>
      <c r="M112" s="24">
        <v>256</v>
      </c>
      <c r="N112" t="s">
        <v>293</v>
      </c>
    </row>
    <row r="113" spans="1:14">
      <c r="A113" s="21">
        <v>3114</v>
      </c>
      <c r="B113" t="s">
        <v>457</v>
      </c>
      <c r="C113" t="s">
        <v>334</v>
      </c>
      <c r="D113" s="22">
        <v>51</v>
      </c>
      <c r="E113" s="22">
        <v>88</v>
      </c>
      <c r="F113" s="22">
        <v>51</v>
      </c>
      <c r="G113" t="s">
        <v>457</v>
      </c>
      <c r="H113" t="s">
        <v>327</v>
      </c>
      <c r="I113" t="s">
        <v>286</v>
      </c>
      <c r="J113" t="s">
        <v>232</v>
      </c>
      <c r="K113" t="s">
        <v>237</v>
      </c>
      <c r="L113" s="23">
        <v>44319</v>
      </c>
      <c r="M113" s="24">
        <v>190</v>
      </c>
      <c r="N113" t="s">
        <v>339</v>
      </c>
    </row>
    <row r="114" spans="1:14">
      <c r="A114" s="21">
        <v>3115</v>
      </c>
      <c r="B114" t="s">
        <v>458</v>
      </c>
      <c r="C114" t="s">
        <v>289</v>
      </c>
      <c r="D114" s="22">
        <v>35</v>
      </c>
      <c r="E114" s="22">
        <v>65</v>
      </c>
      <c r="F114" s="22">
        <v>57</v>
      </c>
      <c r="G114" t="s">
        <v>458</v>
      </c>
      <c r="H114" t="s">
        <v>331</v>
      </c>
      <c r="I114" t="s">
        <v>286</v>
      </c>
      <c r="J114" t="s">
        <v>232</v>
      </c>
      <c r="K114" t="s">
        <v>237</v>
      </c>
      <c r="L114" s="23">
        <v>44230</v>
      </c>
      <c r="M114" s="24">
        <v>157</v>
      </c>
      <c r="N114" t="s">
        <v>339</v>
      </c>
    </row>
    <row r="115" spans="1:14">
      <c r="A115" s="21">
        <v>3117</v>
      </c>
      <c r="B115" t="s">
        <v>459</v>
      </c>
      <c r="C115" t="s">
        <v>334</v>
      </c>
      <c r="D115" s="22">
        <v>36</v>
      </c>
      <c r="E115" s="22">
        <v>58</v>
      </c>
      <c r="F115" s="22">
        <v>57</v>
      </c>
      <c r="G115" t="s">
        <v>459</v>
      </c>
      <c r="H115" t="s">
        <v>327</v>
      </c>
      <c r="I115" t="s">
        <v>286</v>
      </c>
      <c r="J115" t="s">
        <v>232</v>
      </c>
      <c r="K115" t="s">
        <v>237</v>
      </c>
      <c r="L115" s="23">
        <v>44231</v>
      </c>
      <c r="M115" s="24">
        <v>151</v>
      </c>
      <c r="N115" t="s">
        <v>339</v>
      </c>
    </row>
    <row r="116" spans="1:14">
      <c r="A116" s="21">
        <v>3118</v>
      </c>
      <c r="B116" t="s">
        <v>460</v>
      </c>
      <c r="C116" t="s">
        <v>329</v>
      </c>
      <c r="D116" s="22">
        <v>31</v>
      </c>
      <c r="E116" s="22">
        <v>40</v>
      </c>
      <c r="F116" s="22">
        <v>24</v>
      </c>
      <c r="G116" t="s">
        <v>460</v>
      </c>
      <c r="H116" t="s">
        <v>331</v>
      </c>
      <c r="I116" t="s">
        <v>286</v>
      </c>
      <c r="J116" t="s">
        <v>232</v>
      </c>
      <c r="K116" t="s">
        <v>237</v>
      </c>
      <c r="L116" s="23">
        <v>44229</v>
      </c>
      <c r="M116" s="24">
        <v>95</v>
      </c>
      <c r="N116" t="s">
        <v>339</v>
      </c>
    </row>
    <row r="117" spans="1:14">
      <c r="A117" s="21">
        <v>3119</v>
      </c>
      <c r="B117" t="s">
        <v>461</v>
      </c>
      <c r="C117" t="s">
        <v>317</v>
      </c>
      <c r="D117" s="22">
        <v>41</v>
      </c>
      <c r="E117" s="22">
        <v>73</v>
      </c>
      <c r="F117" s="22">
        <v>56</v>
      </c>
      <c r="G117" t="s">
        <v>461</v>
      </c>
      <c r="H117" t="s">
        <v>314</v>
      </c>
      <c r="I117" t="s">
        <v>286</v>
      </c>
      <c r="J117" t="s">
        <v>232</v>
      </c>
      <c r="K117" t="s">
        <v>237</v>
      </c>
      <c r="L117" s="23">
        <v>44230</v>
      </c>
      <c r="M117" s="24">
        <v>170</v>
      </c>
      <c r="N117" t="s">
        <v>293</v>
      </c>
    </row>
    <row r="118" spans="1:14">
      <c r="A118" s="21">
        <v>3618</v>
      </c>
      <c r="B118" t="s">
        <v>462</v>
      </c>
      <c r="C118" t="s">
        <v>309</v>
      </c>
      <c r="D118" s="22">
        <v>24</v>
      </c>
      <c r="E118" s="22">
        <v>24</v>
      </c>
      <c r="F118" s="22">
        <v>22</v>
      </c>
      <c r="G118" t="s">
        <v>462</v>
      </c>
      <c r="H118" t="s">
        <v>310</v>
      </c>
      <c r="I118" t="s">
        <v>286</v>
      </c>
      <c r="J118" t="s">
        <v>232</v>
      </c>
      <c r="K118" t="s">
        <v>237</v>
      </c>
      <c r="L118" s="23">
        <v>45321</v>
      </c>
      <c r="M118" s="24">
        <v>70</v>
      </c>
      <c r="N118" t="s">
        <v>311</v>
      </c>
    </row>
    <row r="119" spans="1:14">
      <c r="A119" s="21">
        <v>3619</v>
      </c>
      <c r="B119" t="s">
        <v>463</v>
      </c>
      <c r="C119" t="s">
        <v>334</v>
      </c>
      <c r="D119" s="22">
        <v>57</v>
      </c>
      <c r="E119" s="22">
        <v>64</v>
      </c>
      <c r="F119" s="22">
        <v>87</v>
      </c>
      <c r="G119" t="s">
        <v>335</v>
      </c>
      <c r="H119" t="s">
        <v>327</v>
      </c>
      <c r="I119" t="s">
        <v>336</v>
      </c>
      <c r="J119" t="s">
        <v>232</v>
      </c>
      <c r="K119" t="s">
        <v>237</v>
      </c>
      <c r="L119" s="23">
        <v>44970</v>
      </c>
      <c r="M119" s="24">
        <v>208</v>
      </c>
      <c r="N119" t="s">
        <v>332</v>
      </c>
    </row>
    <row r="120" spans="1:14">
      <c r="A120" s="21">
        <v>4145</v>
      </c>
      <c r="B120" t="s">
        <v>464</v>
      </c>
      <c r="C120" t="s">
        <v>309</v>
      </c>
      <c r="D120" s="22">
        <v>52</v>
      </c>
      <c r="E120" s="22">
        <v>68</v>
      </c>
      <c r="F120" s="22">
        <v>47</v>
      </c>
      <c r="G120" t="s">
        <v>464</v>
      </c>
      <c r="H120" t="s">
        <v>310</v>
      </c>
      <c r="I120" t="s">
        <v>286</v>
      </c>
      <c r="J120" t="s">
        <v>232</v>
      </c>
      <c r="K120" t="s">
        <v>237</v>
      </c>
      <c r="L120" s="23">
        <v>44320</v>
      </c>
      <c r="M120" s="24">
        <v>167</v>
      </c>
      <c r="N120" t="s">
        <v>339</v>
      </c>
    </row>
    <row r="121" spans="1:14">
      <c r="A121" s="21">
        <v>4207</v>
      </c>
      <c r="B121" t="s">
        <v>465</v>
      </c>
      <c r="C121" t="s">
        <v>357</v>
      </c>
      <c r="D121" s="22">
        <v>37</v>
      </c>
      <c r="E121" s="22">
        <v>42</v>
      </c>
      <c r="F121" s="22">
        <v>13</v>
      </c>
      <c r="G121" t="s">
        <v>465</v>
      </c>
      <c r="H121" t="s">
        <v>285</v>
      </c>
      <c r="I121" t="s">
        <v>286</v>
      </c>
      <c r="J121" t="s">
        <v>232</v>
      </c>
      <c r="K121" t="s">
        <v>237</v>
      </c>
      <c r="L121" s="23">
        <v>44348</v>
      </c>
      <c r="M121" s="24">
        <v>92</v>
      </c>
      <c r="N121" t="s">
        <v>339</v>
      </c>
    </row>
    <row r="122" spans="1:14">
      <c r="A122" s="21">
        <v>4208</v>
      </c>
      <c r="B122" t="s">
        <v>466</v>
      </c>
      <c r="C122" t="s">
        <v>298</v>
      </c>
      <c r="D122" s="22">
        <v>85</v>
      </c>
      <c r="E122" s="22">
        <v>140</v>
      </c>
      <c r="F122" s="22">
        <v>103</v>
      </c>
      <c r="G122" t="s">
        <v>302</v>
      </c>
      <c r="H122" t="s">
        <v>300</v>
      </c>
      <c r="I122" t="s">
        <v>303</v>
      </c>
      <c r="J122" t="s">
        <v>304</v>
      </c>
      <c r="K122" t="s">
        <v>237</v>
      </c>
      <c r="L122" s="23">
        <v>44319</v>
      </c>
      <c r="M122" s="24">
        <v>328</v>
      </c>
      <c r="N122" t="s">
        <v>339</v>
      </c>
    </row>
    <row r="123" spans="1:14">
      <c r="A123" s="21">
        <v>4211</v>
      </c>
      <c r="B123" t="s">
        <v>467</v>
      </c>
      <c r="C123" t="s">
        <v>357</v>
      </c>
      <c r="D123" s="22">
        <v>35</v>
      </c>
      <c r="E123" s="22">
        <v>32</v>
      </c>
      <c r="F123" s="22">
        <v>34</v>
      </c>
      <c r="G123" t="s">
        <v>468</v>
      </c>
      <c r="H123" t="s">
        <v>307</v>
      </c>
      <c r="I123" t="s">
        <v>336</v>
      </c>
      <c r="J123" t="s">
        <v>232</v>
      </c>
      <c r="K123" t="s">
        <v>237</v>
      </c>
      <c r="L123" s="23">
        <v>44229</v>
      </c>
      <c r="M123" s="24">
        <v>101</v>
      </c>
      <c r="N123" t="s">
        <v>339</v>
      </c>
    </row>
    <row r="124" spans="1:14">
      <c r="A124" s="21">
        <v>4212</v>
      </c>
      <c r="B124" t="s">
        <v>469</v>
      </c>
      <c r="C124" t="s">
        <v>399</v>
      </c>
      <c r="D124" s="22">
        <v>90</v>
      </c>
      <c r="E124" s="22">
        <v>107</v>
      </c>
      <c r="F124" s="22">
        <v>42</v>
      </c>
      <c r="G124" t="s">
        <v>302</v>
      </c>
      <c r="H124" t="s">
        <v>400</v>
      </c>
      <c r="I124" t="s">
        <v>303</v>
      </c>
      <c r="J124" t="s">
        <v>304</v>
      </c>
      <c r="K124" t="s">
        <v>237</v>
      </c>
      <c r="L124" s="23">
        <v>44231</v>
      </c>
      <c r="M124" s="24">
        <v>239</v>
      </c>
      <c r="N124" t="s">
        <v>339</v>
      </c>
    </row>
    <row r="125" spans="1:14">
      <c r="A125" s="21">
        <v>4217</v>
      </c>
      <c r="B125" t="s">
        <v>470</v>
      </c>
      <c r="C125" t="s">
        <v>295</v>
      </c>
      <c r="D125" s="22">
        <v>75</v>
      </c>
      <c r="E125" s="22">
        <v>82</v>
      </c>
      <c r="F125" s="22">
        <v>66</v>
      </c>
      <c r="G125" t="s">
        <v>302</v>
      </c>
      <c r="H125" t="s">
        <v>296</v>
      </c>
      <c r="I125" t="s">
        <v>303</v>
      </c>
      <c r="J125" t="s">
        <v>304</v>
      </c>
      <c r="K125" t="s">
        <v>237</v>
      </c>
      <c r="L125" s="23">
        <v>43984</v>
      </c>
      <c r="M125" s="24">
        <v>223</v>
      </c>
      <c r="N125" t="s">
        <v>367</v>
      </c>
    </row>
    <row r="126" spans="1:14">
      <c r="A126" s="21">
        <v>4226</v>
      </c>
      <c r="B126" t="s">
        <v>471</v>
      </c>
      <c r="C126" t="s">
        <v>357</v>
      </c>
      <c r="D126" s="22">
        <v>25</v>
      </c>
      <c r="E126" s="22">
        <v>39</v>
      </c>
      <c r="F126" s="22">
        <v>23</v>
      </c>
      <c r="G126" t="s">
        <v>369</v>
      </c>
      <c r="H126" t="s">
        <v>307</v>
      </c>
      <c r="I126" t="s">
        <v>336</v>
      </c>
      <c r="J126" t="s">
        <v>232</v>
      </c>
      <c r="K126" t="s">
        <v>237</v>
      </c>
      <c r="L126" s="23">
        <v>44228</v>
      </c>
      <c r="M126" s="24">
        <v>87</v>
      </c>
      <c r="N126" t="s">
        <v>339</v>
      </c>
    </row>
    <row r="127" spans="1:14">
      <c r="A127" s="21">
        <v>4227</v>
      </c>
      <c r="B127" t="s">
        <v>472</v>
      </c>
      <c r="C127" t="s">
        <v>334</v>
      </c>
      <c r="D127" s="22">
        <v>42</v>
      </c>
      <c r="E127" s="22">
        <v>84</v>
      </c>
      <c r="F127" s="22">
        <v>115</v>
      </c>
      <c r="G127" t="s">
        <v>326</v>
      </c>
      <c r="H127" t="s">
        <v>327</v>
      </c>
      <c r="I127" t="s">
        <v>303</v>
      </c>
      <c r="J127" t="s">
        <v>261</v>
      </c>
      <c r="K127" t="s">
        <v>237</v>
      </c>
      <c r="L127" s="23">
        <v>44266</v>
      </c>
      <c r="M127" s="24">
        <v>241</v>
      </c>
      <c r="N127" t="s">
        <v>339</v>
      </c>
    </row>
    <row r="128" spans="1:14">
      <c r="A128" s="21">
        <v>4228</v>
      </c>
      <c r="B128" t="s">
        <v>473</v>
      </c>
      <c r="C128" t="s">
        <v>357</v>
      </c>
      <c r="D128" s="22">
        <v>25</v>
      </c>
      <c r="E128" s="22">
        <v>37</v>
      </c>
      <c r="F128" s="22">
        <v>43</v>
      </c>
      <c r="G128" t="s">
        <v>473</v>
      </c>
      <c r="H128" t="s">
        <v>285</v>
      </c>
      <c r="I128" t="s">
        <v>286</v>
      </c>
      <c r="J128" t="s">
        <v>232</v>
      </c>
      <c r="K128" t="s">
        <v>237</v>
      </c>
      <c r="L128" s="23">
        <v>44340</v>
      </c>
      <c r="M128" s="24">
        <v>105</v>
      </c>
      <c r="N128" t="s">
        <v>339</v>
      </c>
    </row>
    <row r="129" spans="1:14">
      <c r="A129" s="21">
        <v>4230</v>
      </c>
      <c r="B129" t="s">
        <v>474</v>
      </c>
      <c r="C129" t="s">
        <v>357</v>
      </c>
      <c r="D129" s="22">
        <v>25</v>
      </c>
      <c r="E129" s="22">
        <v>54</v>
      </c>
      <c r="F129" s="22">
        <v>113</v>
      </c>
      <c r="G129" t="s">
        <v>475</v>
      </c>
      <c r="H129" t="s">
        <v>291</v>
      </c>
      <c r="I129" t="s">
        <v>336</v>
      </c>
      <c r="J129" t="s">
        <v>232</v>
      </c>
      <c r="K129" t="s">
        <v>237</v>
      </c>
      <c r="L129" s="23">
        <v>44116</v>
      </c>
      <c r="M129" s="24">
        <v>192</v>
      </c>
      <c r="N129" t="s">
        <v>293</v>
      </c>
    </row>
    <row r="130" spans="1:14">
      <c r="A130" s="21">
        <v>625</v>
      </c>
      <c r="B130" t="s">
        <v>476</v>
      </c>
      <c r="C130" t="s">
        <v>347</v>
      </c>
      <c r="D130" s="22">
        <v>172</v>
      </c>
      <c r="E130" s="22">
        <v>166</v>
      </c>
      <c r="F130" s="22">
        <v>0</v>
      </c>
      <c r="G130" t="s">
        <v>477</v>
      </c>
      <c r="H130" t="s">
        <v>300</v>
      </c>
      <c r="I130" t="s">
        <v>303</v>
      </c>
      <c r="J130" t="s">
        <v>232</v>
      </c>
      <c r="K130" t="s">
        <v>245</v>
      </c>
      <c r="L130" s="23">
        <v>44403</v>
      </c>
      <c r="M130" s="24">
        <v>338</v>
      </c>
      <c r="N130" t="s">
        <v>287</v>
      </c>
    </row>
    <row r="131" spans="1:14">
      <c r="A131" s="21">
        <v>655</v>
      </c>
      <c r="B131" t="s">
        <v>478</v>
      </c>
      <c r="C131" t="s">
        <v>321</v>
      </c>
      <c r="D131" s="22">
        <v>59</v>
      </c>
      <c r="E131" s="22">
        <v>84</v>
      </c>
      <c r="F131" s="22">
        <v>0</v>
      </c>
      <c r="G131" t="s">
        <v>479</v>
      </c>
      <c r="H131" t="s">
        <v>291</v>
      </c>
      <c r="I131" t="s">
        <v>286</v>
      </c>
      <c r="J131" t="s">
        <v>232</v>
      </c>
      <c r="K131" t="s">
        <v>245</v>
      </c>
      <c r="L131" s="23">
        <v>43864</v>
      </c>
      <c r="M131" s="24">
        <v>143</v>
      </c>
      <c r="N131" t="s">
        <v>396</v>
      </c>
    </row>
    <row r="132" spans="1:14">
      <c r="A132" s="21">
        <v>1004</v>
      </c>
      <c r="B132" t="s">
        <v>480</v>
      </c>
      <c r="C132" t="s">
        <v>298</v>
      </c>
      <c r="D132" s="22">
        <v>21</v>
      </c>
      <c r="E132" s="22">
        <v>23</v>
      </c>
      <c r="F132" s="22">
        <v>0</v>
      </c>
      <c r="G132" t="s">
        <v>481</v>
      </c>
      <c r="H132" t="s">
        <v>327</v>
      </c>
      <c r="I132" t="s">
        <v>336</v>
      </c>
      <c r="J132" t="s">
        <v>232</v>
      </c>
      <c r="K132" t="s">
        <v>245</v>
      </c>
      <c r="L132" s="23">
        <v>44270</v>
      </c>
      <c r="M132" s="24">
        <v>44</v>
      </c>
      <c r="N132" t="s">
        <v>339</v>
      </c>
    </row>
    <row r="133" spans="1:14">
      <c r="A133" s="21">
        <v>1009</v>
      </c>
      <c r="B133" t="s">
        <v>482</v>
      </c>
      <c r="C133" t="s">
        <v>345</v>
      </c>
      <c r="D133" s="22">
        <v>222</v>
      </c>
      <c r="E133" s="22">
        <v>211</v>
      </c>
      <c r="F133" s="22">
        <v>0</v>
      </c>
      <c r="G133" t="s">
        <v>483</v>
      </c>
      <c r="H133" t="s">
        <v>327</v>
      </c>
      <c r="I133" t="s">
        <v>286</v>
      </c>
      <c r="J133" t="s">
        <v>232</v>
      </c>
      <c r="K133" t="s">
        <v>245</v>
      </c>
      <c r="L133" s="23">
        <v>44270</v>
      </c>
      <c r="M133" s="24">
        <v>433</v>
      </c>
      <c r="N133" t="s">
        <v>339</v>
      </c>
    </row>
    <row r="134" spans="1:14">
      <c r="A134" s="21">
        <v>1015</v>
      </c>
      <c r="B134" t="s">
        <v>484</v>
      </c>
      <c r="C134" t="s">
        <v>334</v>
      </c>
      <c r="D134" s="22">
        <v>193</v>
      </c>
      <c r="E134" s="22">
        <v>145</v>
      </c>
      <c r="F134" s="22">
        <v>0</v>
      </c>
      <c r="G134" t="s">
        <v>484</v>
      </c>
      <c r="H134" t="s">
        <v>327</v>
      </c>
      <c r="I134" t="s">
        <v>286</v>
      </c>
      <c r="J134" t="s">
        <v>232</v>
      </c>
      <c r="K134" t="s">
        <v>245</v>
      </c>
      <c r="L134" s="23">
        <v>44242</v>
      </c>
      <c r="M134" s="24">
        <v>338</v>
      </c>
      <c r="N134" t="s">
        <v>339</v>
      </c>
    </row>
    <row r="135" spans="1:14">
      <c r="A135" s="21">
        <v>1016</v>
      </c>
      <c r="B135" t="s">
        <v>485</v>
      </c>
      <c r="C135" t="s">
        <v>334</v>
      </c>
      <c r="D135" s="22">
        <v>8</v>
      </c>
      <c r="E135" s="22">
        <v>17</v>
      </c>
      <c r="F135" s="22">
        <v>0</v>
      </c>
      <c r="G135" t="s">
        <v>485</v>
      </c>
      <c r="H135" t="s">
        <v>327</v>
      </c>
      <c r="I135" t="s">
        <v>286</v>
      </c>
      <c r="J135" t="s">
        <v>232</v>
      </c>
      <c r="K135" t="s">
        <v>245</v>
      </c>
      <c r="L135" s="23">
        <v>45698</v>
      </c>
      <c r="M135" s="24">
        <v>25</v>
      </c>
      <c r="N135" t="s">
        <v>339</v>
      </c>
    </row>
    <row r="136" spans="1:14">
      <c r="A136" s="21">
        <v>1019</v>
      </c>
      <c r="B136" t="s">
        <v>486</v>
      </c>
      <c r="C136" t="s">
        <v>298</v>
      </c>
      <c r="D136" s="22">
        <v>74</v>
      </c>
      <c r="E136" s="22">
        <v>71</v>
      </c>
      <c r="F136" s="22">
        <v>0</v>
      </c>
      <c r="G136" t="s">
        <v>479</v>
      </c>
      <c r="H136" t="s">
        <v>327</v>
      </c>
      <c r="I136" t="s">
        <v>303</v>
      </c>
      <c r="J136" t="s">
        <v>261</v>
      </c>
      <c r="K136" t="s">
        <v>245</v>
      </c>
      <c r="L136" s="23">
        <v>44319</v>
      </c>
      <c r="M136" s="24">
        <v>145</v>
      </c>
      <c r="N136" t="s">
        <v>339</v>
      </c>
    </row>
    <row r="137" spans="1:14">
      <c r="A137" s="21">
        <v>1021</v>
      </c>
      <c r="B137" t="s">
        <v>487</v>
      </c>
      <c r="C137" t="s">
        <v>334</v>
      </c>
      <c r="D137" s="22">
        <v>128</v>
      </c>
      <c r="E137" s="22">
        <v>118</v>
      </c>
      <c r="F137" s="22">
        <v>0</v>
      </c>
      <c r="G137" t="s">
        <v>488</v>
      </c>
      <c r="H137" t="s">
        <v>327</v>
      </c>
      <c r="I137" t="s">
        <v>303</v>
      </c>
      <c r="J137" t="s">
        <v>232</v>
      </c>
      <c r="K137" t="s">
        <v>245</v>
      </c>
      <c r="L137" s="23">
        <v>44263</v>
      </c>
      <c r="M137" s="24">
        <v>246</v>
      </c>
      <c r="N137" t="s">
        <v>339</v>
      </c>
    </row>
    <row r="138" spans="1:14">
      <c r="A138" s="21">
        <v>1023</v>
      </c>
      <c r="B138" t="s">
        <v>489</v>
      </c>
      <c r="C138" t="s">
        <v>334</v>
      </c>
      <c r="D138" s="22">
        <v>86</v>
      </c>
      <c r="E138" s="22">
        <v>98</v>
      </c>
      <c r="F138" s="22">
        <v>0</v>
      </c>
      <c r="G138" t="s">
        <v>489</v>
      </c>
      <c r="H138" t="s">
        <v>327</v>
      </c>
      <c r="I138" t="s">
        <v>286</v>
      </c>
      <c r="J138" t="s">
        <v>232</v>
      </c>
      <c r="K138" t="s">
        <v>245</v>
      </c>
      <c r="L138" s="23">
        <v>44259</v>
      </c>
      <c r="M138" s="24">
        <v>184</v>
      </c>
      <c r="N138" t="s">
        <v>339</v>
      </c>
    </row>
    <row r="139" spans="1:14">
      <c r="A139" s="21">
        <v>1026</v>
      </c>
      <c r="B139" t="s">
        <v>490</v>
      </c>
      <c r="C139" t="s">
        <v>298</v>
      </c>
      <c r="D139" s="22">
        <v>158</v>
      </c>
      <c r="E139" s="22">
        <v>159</v>
      </c>
      <c r="F139" s="22">
        <v>0</v>
      </c>
      <c r="G139" t="s">
        <v>481</v>
      </c>
      <c r="H139" t="s">
        <v>327</v>
      </c>
      <c r="I139" t="s">
        <v>336</v>
      </c>
      <c r="J139" t="s">
        <v>232</v>
      </c>
      <c r="K139" t="s">
        <v>245</v>
      </c>
      <c r="L139" s="23">
        <v>44258</v>
      </c>
      <c r="M139" s="24">
        <v>317</v>
      </c>
      <c r="N139" t="s">
        <v>339</v>
      </c>
    </row>
    <row r="140" spans="1:14">
      <c r="A140" s="21">
        <v>1027</v>
      </c>
      <c r="B140" t="s">
        <v>491</v>
      </c>
      <c r="C140" t="s">
        <v>298</v>
      </c>
      <c r="D140" s="22">
        <v>62</v>
      </c>
      <c r="E140" s="22">
        <v>73</v>
      </c>
      <c r="F140" s="22">
        <v>0</v>
      </c>
      <c r="G140" t="s">
        <v>492</v>
      </c>
      <c r="H140" t="s">
        <v>327</v>
      </c>
      <c r="I140" t="s">
        <v>336</v>
      </c>
      <c r="J140" t="s">
        <v>232</v>
      </c>
      <c r="K140" t="s">
        <v>245</v>
      </c>
      <c r="L140" s="23">
        <v>44231</v>
      </c>
      <c r="M140" s="24">
        <v>135</v>
      </c>
      <c r="N140" t="s">
        <v>339</v>
      </c>
    </row>
    <row r="141" spans="1:14">
      <c r="A141" s="21">
        <v>1028</v>
      </c>
      <c r="B141" t="s">
        <v>493</v>
      </c>
      <c r="C141" t="s">
        <v>334</v>
      </c>
      <c r="D141" s="22">
        <v>154</v>
      </c>
      <c r="E141" s="22">
        <v>166</v>
      </c>
      <c r="F141" s="22">
        <v>0</v>
      </c>
      <c r="G141" t="s">
        <v>488</v>
      </c>
      <c r="H141" t="s">
        <v>327</v>
      </c>
      <c r="I141" t="s">
        <v>303</v>
      </c>
      <c r="J141" t="s">
        <v>232</v>
      </c>
      <c r="K141" t="s">
        <v>245</v>
      </c>
      <c r="L141" s="23">
        <v>44231</v>
      </c>
      <c r="M141" s="24">
        <v>320</v>
      </c>
      <c r="N141" t="s">
        <v>339</v>
      </c>
    </row>
    <row r="142" spans="1:14">
      <c r="A142" s="21">
        <v>1037</v>
      </c>
      <c r="B142" t="s">
        <v>494</v>
      </c>
      <c r="C142" t="s">
        <v>334</v>
      </c>
      <c r="D142" s="22">
        <v>9</v>
      </c>
      <c r="E142" s="22">
        <v>6</v>
      </c>
      <c r="F142" s="22">
        <v>0</v>
      </c>
      <c r="G142" t="s">
        <v>494</v>
      </c>
      <c r="H142" t="s">
        <v>327</v>
      </c>
      <c r="I142" t="s">
        <v>286</v>
      </c>
      <c r="J142" t="s">
        <v>232</v>
      </c>
      <c r="K142" t="s">
        <v>245</v>
      </c>
      <c r="L142" s="23">
        <v>44851</v>
      </c>
      <c r="M142" s="24">
        <v>15</v>
      </c>
      <c r="N142" t="s">
        <v>408</v>
      </c>
    </row>
    <row r="143" spans="1:14">
      <c r="A143" s="21">
        <v>1039</v>
      </c>
      <c r="B143" t="s">
        <v>495</v>
      </c>
      <c r="C143" t="s">
        <v>334</v>
      </c>
      <c r="D143" s="22">
        <v>84</v>
      </c>
      <c r="E143" s="22">
        <v>76</v>
      </c>
      <c r="F143" s="22">
        <v>0</v>
      </c>
      <c r="G143" t="s">
        <v>496</v>
      </c>
      <c r="H143" t="s">
        <v>327</v>
      </c>
      <c r="I143" t="s">
        <v>286</v>
      </c>
      <c r="J143" t="s">
        <v>232</v>
      </c>
      <c r="K143" t="s">
        <v>245</v>
      </c>
      <c r="L143" s="23">
        <v>44319</v>
      </c>
      <c r="M143" s="24">
        <v>160</v>
      </c>
      <c r="N143" t="s">
        <v>339</v>
      </c>
    </row>
    <row r="144" spans="1:14">
      <c r="A144" s="21">
        <v>1044</v>
      </c>
      <c r="B144" t="s">
        <v>455</v>
      </c>
      <c r="C144" t="s">
        <v>334</v>
      </c>
      <c r="D144" s="22">
        <v>21</v>
      </c>
      <c r="E144" s="22">
        <v>40</v>
      </c>
      <c r="F144" s="22">
        <v>0</v>
      </c>
      <c r="G144" t="s">
        <v>455</v>
      </c>
      <c r="H144" t="s">
        <v>327</v>
      </c>
      <c r="I144" t="s">
        <v>348</v>
      </c>
      <c r="J144" t="s">
        <v>232</v>
      </c>
      <c r="K144" t="s">
        <v>245</v>
      </c>
      <c r="L144" s="23">
        <v>44144</v>
      </c>
      <c r="M144" s="24">
        <v>61</v>
      </c>
      <c r="N144" t="s">
        <v>339</v>
      </c>
    </row>
    <row r="145" spans="1:14">
      <c r="A145" s="21">
        <v>1049</v>
      </c>
      <c r="B145" t="s">
        <v>497</v>
      </c>
      <c r="C145" t="s">
        <v>334</v>
      </c>
      <c r="D145" s="22">
        <v>112</v>
      </c>
      <c r="E145" s="22">
        <v>116</v>
      </c>
      <c r="F145" s="22">
        <v>0</v>
      </c>
      <c r="G145" t="s">
        <v>497</v>
      </c>
      <c r="H145" t="s">
        <v>327</v>
      </c>
      <c r="I145" t="s">
        <v>286</v>
      </c>
      <c r="J145" t="s">
        <v>232</v>
      </c>
      <c r="K145" t="s">
        <v>245</v>
      </c>
      <c r="L145" s="23">
        <v>44403</v>
      </c>
      <c r="M145" s="24">
        <v>228</v>
      </c>
      <c r="N145" t="s">
        <v>287</v>
      </c>
    </row>
    <row r="146" spans="1:14">
      <c r="A146" s="21">
        <v>1052</v>
      </c>
      <c r="B146" t="s">
        <v>498</v>
      </c>
      <c r="C146" t="s">
        <v>334</v>
      </c>
      <c r="D146" s="22">
        <v>200</v>
      </c>
      <c r="E146" s="22">
        <v>181</v>
      </c>
      <c r="F146" s="22">
        <v>0</v>
      </c>
      <c r="G146" t="s">
        <v>488</v>
      </c>
      <c r="H146" t="s">
        <v>327</v>
      </c>
      <c r="I146" t="s">
        <v>303</v>
      </c>
      <c r="J146" t="s">
        <v>232</v>
      </c>
      <c r="K146" t="s">
        <v>245</v>
      </c>
      <c r="L146" s="23">
        <v>44231</v>
      </c>
      <c r="M146" s="24">
        <v>381</v>
      </c>
      <c r="N146" t="s">
        <v>339</v>
      </c>
    </row>
    <row r="147" spans="1:14">
      <c r="A147" s="21">
        <v>1058</v>
      </c>
      <c r="B147" t="s">
        <v>499</v>
      </c>
      <c r="C147" t="s">
        <v>334</v>
      </c>
      <c r="D147" s="22">
        <v>80</v>
      </c>
      <c r="E147" s="22">
        <v>77</v>
      </c>
      <c r="F147" s="22">
        <v>0</v>
      </c>
      <c r="G147" t="s">
        <v>500</v>
      </c>
      <c r="H147" t="s">
        <v>327</v>
      </c>
      <c r="I147" t="s">
        <v>303</v>
      </c>
      <c r="J147" t="s">
        <v>261</v>
      </c>
      <c r="K147" t="s">
        <v>245</v>
      </c>
      <c r="L147" s="23">
        <v>44319</v>
      </c>
      <c r="M147" s="24">
        <v>157</v>
      </c>
      <c r="N147" t="s">
        <v>339</v>
      </c>
    </row>
    <row r="148" spans="1:14">
      <c r="A148" s="21">
        <v>1059</v>
      </c>
      <c r="B148" t="s">
        <v>501</v>
      </c>
      <c r="C148" t="s">
        <v>334</v>
      </c>
      <c r="D148" s="22">
        <v>76</v>
      </c>
      <c r="E148" s="22">
        <v>66</v>
      </c>
      <c r="F148" s="22">
        <v>0</v>
      </c>
      <c r="G148" t="s">
        <v>501</v>
      </c>
      <c r="H148" t="s">
        <v>327</v>
      </c>
      <c r="I148" t="s">
        <v>286</v>
      </c>
      <c r="J148" t="s">
        <v>232</v>
      </c>
      <c r="K148" t="s">
        <v>245</v>
      </c>
      <c r="L148" s="23">
        <v>45537</v>
      </c>
      <c r="M148" s="24">
        <v>142</v>
      </c>
      <c r="N148" t="s">
        <v>339</v>
      </c>
    </row>
    <row r="149" spans="1:14">
      <c r="A149" s="21">
        <v>1062</v>
      </c>
      <c r="B149" t="s">
        <v>502</v>
      </c>
      <c r="C149" t="s">
        <v>334</v>
      </c>
      <c r="D149" s="22">
        <v>204</v>
      </c>
      <c r="E149" s="22">
        <v>191</v>
      </c>
      <c r="F149" s="22">
        <v>0</v>
      </c>
      <c r="G149" t="s">
        <v>488</v>
      </c>
      <c r="H149" t="s">
        <v>327</v>
      </c>
      <c r="I149" t="s">
        <v>303</v>
      </c>
      <c r="J149" t="s">
        <v>232</v>
      </c>
      <c r="K149" t="s">
        <v>245</v>
      </c>
      <c r="L149" s="23">
        <v>44403</v>
      </c>
      <c r="M149" s="24">
        <v>395</v>
      </c>
      <c r="N149" t="s">
        <v>287</v>
      </c>
    </row>
    <row r="150" spans="1:14">
      <c r="A150" s="21">
        <v>1077</v>
      </c>
      <c r="B150" t="s">
        <v>503</v>
      </c>
      <c r="C150" t="s">
        <v>345</v>
      </c>
      <c r="D150" s="22">
        <v>24</v>
      </c>
      <c r="E150" s="22">
        <v>21</v>
      </c>
      <c r="F150" s="22">
        <v>0</v>
      </c>
      <c r="G150" t="s">
        <v>503</v>
      </c>
      <c r="H150" t="s">
        <v>327</v>
      </c>
      <c r="I150" t="s">
        <v>286</v>
      </c>
      <c r="J150" t="s">
        <v>232</v>
      </c>
      <c r="K150" t="s">
        <v>245</v>
      </c>
      <c r="L150" s="23">
        <v>44403</v>
      </c>
      <c r="M150" s="24">
        <v>45</v>
      </c>
      <c r="N150" t="s">
        <v>287</v>
      </c>
    </row>
    <row r="151" spans="1:14">
      <c r="A151" s="21">
        <v>1078</v>
      </c>
      <c r="B151" t="s">
        <v>504</v>
      </c>
      <c r="C151" t="s">
        <v>298</v>
      </c>
      <c r="D151" s="22">
        <v>101</v>
      </c>
      <c r="E151" s="22">
        <v>86</v>
      </c>
      <c r="F151" s="22">
        <v>0</v>
      </c>
      <c r="G151" t="s">
        <v>505</v>
      </c>
      <c r="H151" t="s">
        <v>327</v>
      </c>
      <c r="I151" t="s">
        <v>336</v>
      </c>
      <c r="J151" t="s">
        <v>232</v>
      </c>
      <c r="K151" t="s">
        <v>245</v>
      </c>
      <c r="L151" s="23">
        <v>44319</v>
      </c>
      <c r="M151" s="24">
        <v>187</v>
      </c>
      <c r="N151" t="s">
        <v>339</v>
      </c>
    </row>
    <row r="152" spans="1:14">
      <c r="A152" s="21">
        <v>1084</v>
      </c>
      <c r="B152" t="s">
        <v>506</v>
      </c>
      <c r="C152" t="s">
        <v>345</v>
      </c>
      <c r="D152" s="22">
        <v>59</v>
      </c>
      <c r="E152" s="22">
        <v>53</v>
      </c>
      <c r="F152" s="22">
        <v>0</v>
      </c>
      <c r="G152" t="s">
        <v>506</v>
      </c>
      <c r="H152" t="s">
        <v>327</v>
      </c>
      <c r="I152" t="s">
        <v>286</v>
      </c>
      <c r="J152" t="s">
        <v>232</v>
      </c>
      <c r="K152" t="s">
        <v>245</v>
      </c>
      <c r="L152" s="23">
        <v>44236</v>
      </c>
      <c r="M152" s="24">
        <v>112</v>
      </c>
      <c r="N152" t="s">
        <v>339</v>
      </c>
    </row>
    <row r="153" spans="1:14">
      <c r="A153" s="21">
        <v>1087</v>
      </c>
      <c r="B153" t="s">
        <v>507</v>
      </c>
      <c r="C153" t="s">
        <v>298</v>
      </c>
      <c r="D153" s="22">
        <v>16</v>
      </c>
      <c r="E153" s="22">
        <v>16</v>
      </c>
      <c r="F153" s="22">
        <v>0</v>
      </c>
      <c r="G153" t="s">
        <v>481</v>
      </c>
      <c r="H153" t="s">
        <v>327</v>
      </c>
      <c r="I153" t="s">
        <v>336</v>
      </c>
      <c r="J153" t="s">
        <v>232</v>
      </c>
      <c r="K153" t="s">
        <v>245</v>
      </c>
      <c r="L153" s="23">
        <v>44319</v>
      </c>
      <c r="M153" s="24">
        <v>32</v>
      </c>
      <c r="N153" t="s">
        <v>339</v>
      </c>
    </row>
    <row r="154" spans="1:14">
      <c r="A154" s="21">
        <v>1094</v>
      </c>
      <c r="B154" t="s">
        <v>508</v>
      </c>
      <c r="C154" t="s">
        <v>345</v>
      </c>
      <c r="D154" s="22">
        <v>136</v>
      </c>
      <c r="E154" s="22">
        <v>181</v>
      </c>
      <c r="F154" s="22">
        <v>0</v>
      </c>
      <c r="G154" t="s">
        <v>508</v>
      </c>
      <c r="H154" t="s">
        <v>327</v>
      </c>
      <c r="I154" t="s">
        <v>286</v>
      </c>
      <c r="J154" t="s">
        <v>232</v>
      </c>
      <c r="K154" t="s">
        <v>245</v>
      </c>
      <c r="L154" s="23">
        <v>44235</v>
      </c>
      <c r="M154" s="24">
        <v>317</v>
      </c>
      <c r="N154" t="s">
        <v>339</v>
      </c>
    </row>
    <row r="155" spans="1:14">
      <c r="A155" s="21">
        <v>1095</v>
      </c>
      <c r="B155" t="s">
        <v>509</v>
      </c>
      <c r="C155" t="s">
        <v>334</v>
      </c>
      <c r="D155" s="22">
        <v>58</v>
      </c>
      <c r="E155" s="22">
        <v>53</v>
      </c>
      <c r="F155" s="22">
        <v>0</v>
      </c>
      <c r="G155" t="s">
        <v>488</v>
      </c>
      <c r="H155" t="s">
        <v>327</v>
      </c>
      <c r="I155" t="s">
        <v>303</v>
      </c>
      <c r="J155" t="s">
        <v>232</v>
      </c>
      <c r="K155" t="s">
        <v>245</v>
      </c>
      <c r="L155" s="23">
        <v>44403</v>
      </c>
      <c r="M155" s="24">
        <v>111</v>
      </c>
      <c r="N155" t="s">
        <v>287</v>
      </c>
    </row>
    <row r="156" spans="1:14">
      <c r="A156" s="21">
        <v>1097</v>
      </c>
      <c r="B156" t="s">
        <v>510</v>
      </c>
      <c r="C156" t="s">
        <v>334</v>
      </c>
      <c r="D156" s="22">
        <v>67</v>
      </c>
      <c r="E156" s="22">
        <v>89</v>
      </c>
      <c r="F156" s="22">
        <v>0</v>
      </c>
      <c r="G156" t="s">
        <v>479</v>
      </c>
      <c r="H156" t="s">
        <v>327</v>
      </c>
      <c r="I156" t="s">
        <v>292</v>
      </c>
      <c r="J156" t="s">
        <v>232</v>
      </c>
      <c r="K156" t="s">
        <v>245</v>
      </c>
      <c r="L156" s="23">
        <v>44231</v>
      </c>
      <c r="M156" s="24">
        <v>156</v>
      </c>
      <c r="N156" t="s">
        <v>339</v>
      </c>
    </row>
    <row r="157" spans="1:14">
      <c r="A157" s="21">
        <v>1113</v>
      </c>
      <c r="B157" t="s">
        <v>511</v>
      </c>
      <c r="C157" t="s">
        <v>334</v>
      </c>
      <c r="D157" s="22">
        <v>184</v>
      </c>
      <c r="E157" s="22">
        <v>195</v>
      </c>
      <c r="F157" s="22">
        <v>0</v>
      </c>
      <c r="G157" t="s">
        <v>512</v>
      </c>
      <c r="H157" t="s">
        <v>327</v>
      </c>
      <c r="I157" t="s">
        <v>303</v>
      </c>
      <c r="J157" t="s">
        <v>232</v>
      </c>
      <c r="K157" t="s">
        <v>245</v>
      </c>
      <c r="L157" s="23">
        <v>44319</v>
      </c>
      <c r="M157" s="24">
        <v>379</v>
      </c>
      <c r="N157" t="s">
        <v>339</v>
      </c>
    </row>
    <row r="158" spans="1:14">
      <c r="A158" s="21">
        <v>1116</v>
      </c>
      <c r="B158" t="s">
        <v>513</v>
      </c>
      <c r="C158" t="s">
        <v>298</v>
      </c>
      <c r="D158" s="22">
        <v>20</v>
      </c>
      <c r="E158" s="22">
        <v>12</v>
      </c>
      <c r="F158" s="22">
        <v>0</v>
      </c>
      <c r="G158" t="s">
        <v>488</v>
      </c>
      <c r="H158" t="s">
        <v>327</v>
      </c>
      <c r="I158" t="s">
        <v>303</v>
      </c>
      <c r="J158" t="s">
        <v>232</v>
      </c>
      <c r="K158" t="s">
        <v>245</v>
      </c>
      <c r="L158" s="23">
        <v>44319</v>
      </c>
      <c r="M158" s="24">
        <v>32</v>
      </c>
      <c r="N158" t="s">
        <v>339</v>
      </c>
    </row>
    <row r="159" spans="1:14">
      <c r="A159" s="21">
        <v>1119</v>
      </c>
      <c r="B159" t="s">
        <v>514</v>
      </c>
      <c r="C159" t="s">
        <v>334</v>
      </c>
      <c r="D159" s="22">
        <v>11</v>
      </c>
      <c r="E159" s="22">
        <v>21</v>
      </c>
      <c r="F159" s="22">
        <v>0</v>
      </c>
      <c r="G159" t="s">
        <v>514</v>
      </c>
      <c r="H159" t="s">
        <v>327</v>
      </c>
      <c r="I159" t="s">
        <v>286</v>
      </c>
      <c r="J159" t="s">
        <v>232</v>
      </c>
      <c r="K159" t="s">
        <v>245</v>
      </c>
      <c r="L159" s="23">
        <v>44229</v>
      </c>
      <c r="M159" s="24">
        <v>32</v>
      </c>
      <c r="N159" t="s">
        <v>339</v>
      </c>
    </row>
    <row r="160" spans="1:14">
      <c r="A160" s="21">
        <v>1131</v>
      </c>
      <c r="B160" t="s">
        <v>515</v>
      </c>
      <c r="C160" t="s">
        <v>334</v>
      </c>
      <c r="D160" s="22">
        <v>179</v>
      </c>
      <c r="E160" s="22">
        <v>156</v>
      </c>
      <c r="F160" s="22">
        <v>0</v>
      </c>
      <c r="G160" t="s">
        <v>488</v>
      </c>
      <c r="H160" t="s">
        <v>327</v>
      </c>
      <c r="I160" t="s">
        <v>303</v>
      </c>
      <c r="J160" t="s">
        <v>232</v>
      </c>
      <c r="K160" t="s">
        <v>245</v>
      </c>
      <c r="L160" s="23">
        <v>44277</v>
      </c>
      <c r="M160" s="24">
        <v>335</v>
      </c>
      <c r="N160" t="s">
        <v>339</v>
      </c>
    </row>
    <row r="161" spans="1:14">
      <c r="A161" s="21">
        <v>1218</v>
      </c>
      <c r="B161" t="s">
        <v>516</v>
      </c>
      <c r="C161" t="s">
        <v>517</v>
      </c>
      <c r="D161" s="22">
        <v>174</v>
      </c>
      <c r="E161" s="22">
        <v>179</v>
      </c>
      <c r="F161" s="22">
        <v>0</v>
      </c>
      <c r="G161" t="s">
        <v>477</v>
      </c>
      <c r="H161" t="s">
        <v>300</v>
      </c>
      <c r="I161" t="s">
        <v>303</v>
      </c>
      <c r="J161" t="s">
        <v>232</v>
      </c>
      <c r="K161" t="s">
        <v>245</v>
      </c>
      <c r="L161" s="23">
        <v>44333</v>
      </c>
      <c r="M161" s="24">
        <v>353</v>
      </c>
      <c r="N161" t="s">
        <v>339</v>
      </c>
    </row>
    <row r="162" spans="1:14">
      <c r="A162" s="21">
        <v>1248</v>
      </c>
      <c r="B162" t="s">
        <v>518</v>
      </c>
      <c r="C162" t="s">
        <v>517</v>
      </c>
      <c r="D162" s="22">
        <v>284</v>
      </c>
      <c r="E162" s="22">
        <v>458</v>
      </c>
      <c r="F162" s="22">
        <v>0</v>
      </c>
      <c r="G162" t="s">
        <v>477</v>
      </c>
      <c r="H162" t="s">
        <v>300</v>
      </c>
      <c r="I162" t="s">
        <v>303</v>
      </c>
      <c r="J162" t="s">
        <v>232</v>
      </c>
      <c r="K162" t="s">
        <v>245</v>
      </c>
      <c r="L162" s="23">
        <v>44231</v>
      </c>
      <c r="M162" s="24">
        <v>742</v>
      </c>
      <c r="N162" t="s">
        <v>339</v>
      </c>
    </row>
    <row r="163" spans="1:14">
      <c r="A163" s="21">
        <v>1251</v>
      </c>
      <c r="B163" t="s">
        <v>519</v>
      </c>
      <c r="C163" t="s">
        <v>284</v>
      </c>
      <c r="D163" s="22">
        <v>175</v>
      </c>
      <c r="E163" s="22">
        <v>200</v>
      </c>
      <c r="F163" s="22">
        <v>0</v>
      </c>
      <c r="G163" t="s">
        <v>477</v>
      </c>
      <c r="H163" t="s">
        <v>300</v>
      </c>
      <c r="I163" t="s">
        <v>303</v>
      </c>
      <c r="J163" t="s">
        <v>232</v>
      </c>
      <c r="K163" t="s">
        <v>245</v>
      </c>
      <c r="L163" s="23">
        <v>44263</v>
      </c>
      <c r="M163" s="24">
        <v>375</v>
      </c>
      <c r="N163" t="s">
        <v>339</v>
      </c>
    </row>
    <row r="164" spans="1:14">
      <c r="A164" s="21">
        <v>1257</v>
      </c>
      <c r="B164" t="s">
        <v>520</v>
      </c>
      <c r="C164" t="s">
        <v>298</v>
      </c>
      <c r="D164" s="22">
        <v>356</v>
      </c>
      <c r="E164" s="22">
        <v>296</v>
      </c>
      <c r="F164" s="22">
        <v>0</v>
      </c>
      <c r="G164" t="s">
        <v>521</v>
      </c>
      <c r="H164" t="s">
        <v>300</v>
      </c>
      <c r="I164" t="s">
        <v>336</v>
      </c>
      <c r="J164" t="s">
        <v>232</v>
      </c>
      <c r="K164" t="s">
        <v>245</v>
      </c>
      <c r="L164" s="23">
        <v>44231</v>
      </c>
      <c r="M164" s="24">
        <v>652</v>
      </c>
      <c r="N164" t="s">
        <v>339</v>
      </c>
    </row>
    <row r="165" spans="1:14">
      <c r="A165" s="21">
        <v>1259</v>
      </c>
      <c r="B165" t="s">
        <v>522</v>
      </c>
      <c r="C165" t="s">
        <v>517</v>
      </c>
      <c r="D165" s="22">
        <v>165</v>
      </c>
      <c r="E165" s="22">
        <v>148</v>
      </c>
      <c r="F165" s="22">
        <v>0</v>
      </c>
      <c r="G165" t="s">
        <v>477</v>
      </c>
      <c r="H165" t="s">
        <v>300</v>
      </c>
      <c r="I165" t="s">
        <v>303</v>
      </c>
      <c r="J165" t="s">
        <v>232</v>
      </c>
      <c r="K165" t="s">
        <v>245</v>
      </c>
      <c r="L165" s="23">
        <v>44231</v>
      </c>
      <c r="M165" s="24">
        <v>313</v>
      </c>
      <c r="N165" t="s">
        <v>339</v>
      </c>
    </row>
    <row r="166" spans="1:14">
      <c r="A166" s="21">
        <v>1264</v>
      </c>
      <c r="B166" t="s">
        <v>523</v>
      </c>
      <c r="C166" t="s">
        <v>517</v>
      </c>
      <c r="D166" s="22">
        <v>77</v>
      </c>
      <c r="E166" s="22">
        <v>91</v>
      </c>
      <c r="F166" s="22">
        <v>0</v>
      </c>
      <c r="G166" t="s">
        <v>477</v>
      </c>
      <c r="H166" t="s">
        <v>300</v>
      </c>
      <c r="I166" t="s">
        <v>303</v>
      </c>
      <c r="J166" t="s">
        <v>232</v>
      </c>
      <c r="K166" t="s">
        <v>245</v>
      </c>
      <c r="L166" s="23">
        <v>45376</v>
      </c>
      <c r="M166" s="24">
        <v>168</v>
      </c>
      <c r="N166" t="s">
        <v>408</v>
      </c>
    </row>
    <row r="167" spans="1:14">
      <c r="A167" s="21">
        <v>1271</v>
      </c>
      <c r="B167" t="s">
        <v>524</v>
      </c>
      <c r="C167" t="s">
        <v>517</v>
      </c>
      <c r="D167" s="22">
        <v>248</v>
      </c>
      <c r="E167" s="22">
        <v>210</v>
      </c>
      <c r="F167" s="22">
        <v>0</v>
      </c>
      <c r="G167" t="s">
        <v>477</v>
      </c>
      <c r="H167" t="s">
        <v>300</v>
      </c>
      <c r="I167" t="s">
        <v>303</v>
      </c>
      <c r="J167" t="s">
        <v>232</v>
      </c>
      <c r="K167" t="s">
        <v>245</v>
      </c>
      <c r="L167" s="23">
        <v>44957</v>
      </c>
      <c r="M167" s="24">
        <v>458</v>
      </c>
      <c r="N167" t="s">
        <v>408</v>
      </c>
    </row>
    <row r="168" spans="1:14">
      <c r="A168" s="21">
        <v>1273</v>
      </c>
      <c r="B168" t="s">
        <v>525</v>
      </c>
      <c r="C168" t="s">
        <v>517</v>
      </c>
      <c r="D168" s="22">
        <v>187</v>
      </c>
      <c r="E168" s="22">
        <v>130</v>
      </c>
      <c r="F168" s="22">
        <v>0</v>
      </c>
      <c r="G168" t="s">
        <v>477</v>
      </c>
      <c r="H168" t="s">
        <v>300</v>
      </c>
      <c r="I168" t="s">
        <v>303</v>
      </c>
      <c r="J168" t="s">
        <v>232</v>
      </c>
      <c r="K168" t="s">
        <v>245</v>
      </c>
      <c r="L168" s="23">
        <v>44231</v>
      </c>
      <c r="M168" s="24">
        <v>317</v>
      </c>
      <c r="N168" t="s">
        <v>339</v>
      </c>
    </row>
    <row r="169" spans="1:14">
      <c r="A169" s="21">
        <v>1275</v>
      </c>
      <c r="B169" t="s">
        <v>526</v>
      </c>
      <c r="C169" t="s">
        <v>517</v>
      </c>
      <c r="D169" s="22">
        <v>356</v>
      </c>
      <c r="E169" s="22">
        <v>583</v>
      </c>
      <c r="F169" s="22">
        <v>0</v>
      </c>
      <c r="G169" t="s">
        <v>477</v>
      </c>
      <c r="H169" t="s">
        <v>300</v>
      </c>
      <c r="I169" t="s">
        <v>303</v>
      </c>
      <c r="J169" t="s">
        <v>232</v>
      </c>
      <c r="K169" t="s">
        <v>245</v>
      </c>
      <c r="L169" s="23">
        <v>44231</v>
      </c>
      <c r="M169" s="24">
        <v>939</v>
      </c>
      <c r="N169" t="s">
        <v>339</v>
      </c>
    </row>
    <row r="170" spans="1:14">
      <c r="A170" s="21">
        <v>1277</v>
      </c>
      <c r="B170" t="s">
        <v>527</v>
      </c>
      <c r="C170" t="s">
        <v>517</v>
      </c>
      <c r="D170" s="22">
        <v>226</v>
      </c>
      <c r="E170" s="22">
        <v>208</v>
      </c>
      <c r="F170" s="22">
        <v>0</v>
      </c>
      <c r="G170" t="s">
        <v>477</v>
      </c>
      <c r="H170" t="s">
        <v>300</v>
      </c>
      <c r="I170" t="s">
        <v>303</v>
      </c>
      <c r="J170" t="s">
        <v>232</v>
      </c>
      <c r="K170" t="s">
        <v>245</v>
      </c>
      <c r="L170" s="23">
        <v>44231</v>
      </c>
      <c r="M170" s="24">
        <v>434</v>
      </c>
      <c r="N170" t="s">
        <v>339</v>
      </c>
    </row>
    <row r="171" spans="1:14">
      <c r="A171" s="21">
        <v>1285</v>
      </c>
      <c r="B171" t="s">
        <v>528</v>
      </c>
      <c r="C171" t="s">
        <v>284</v>
      </c>
      <c r="D171" s="22">
        <v>160</v>
      </c>
      <c r="E171" s="22">
        <v>169</v>
      </c>
      <c r="F171" s="22">
        <v>0</v>
      </c>
      <c r="G171" t="s">
        <v>529</v>
      </c>
      <c r="H171" t="s">
        <v>358</v>
      </c>
      <c r="I171" t="s">
        <v>303</v>
      </c>
      <c r="J171" t="s">
        <v>232</v>
      </c>
      <c r="K171" t="s">
        <v>245</v>
      </c>
      <c r="L171" s="23">
        <v>44410</v>
      </c>
      <c r="M171" s="24">
        <v>329</v>
      </c>
      <c r="N171" t="s">
        <v>287</v>
      </c>
    </row>
    <row r="172" spans="1:14">
      <c r="A172" s="21">
        <v>1293</v>
      </c>
      <c r="B172" t="s">
        <v>530</v>
      </c>
      <c r="C172" t="s">
        <v>284</v>
      </c>
      <c r="D172" s="22">
        <v>58</v>
      </c>
      <c r="E172" s="22">
        <v>62</v>
      </c>
      <c r="F172" s="22">
        <v>0</v>
      </c>
      <c r="G172" t="s">
        <v>529</v>
      </c>
      <c r="H172" t="s">
        <v>358</v>
      </c>
      <c r="I172" t="s">
        <v>303</v>
      </c>
      <c r="J172" t="s">
        <v>232</v>
      </c>
      <c r="K172" t="s">
        <v>245</v>
      </c>
      <c r="L172" s="23">
        <v>44231</v>
      </c>
      <c r="M172" s="24">
        <v>120</v>
      </c>
      <c r="N172" t="s">
        <v>339</v>
      </c>
    </row>
    <row r="173" spans="1:14">
      <c r="A173" s="21">
        <v>1305</v>
      </c>
      <c r="B173" t="s">
        <v>531</v>
      </c>
      <c r="C173" t="s">
        <v>284</v>
      </c>
      <c r="D173" s="22">
        <v>91</v>
      </c>
      <c r="E173" s="22">
        <v>75</v>
      </c>
      <c r="F173" s="22">
        <v>0</v>
      </c>
      <c r="G173" t="s">
        <v>529</v>
      </c>
      <c r="H173" t="s">
        <v>285</v>
      </c>
      <c r="I173" t="s">
        <v>303</v>
      </c>
      <c r="J173" t="s">
        <v>232</v>
      </c>
      <c r="K173" t="s">
        <v>245</v>
      </c>
      <c r="L173" s="23">
        <v>44231</v>
      </c>
      <c r="M173" s="24">
        <v>166</v>
      </c>
      <c r="N173" t="s">
        <v>339</v>
      </c>
    </row>
    <row r="174" spans="1:14">
      <c r="A174" s="21">
        <v>1308</v>
      </c>
      <c r="B174" t="s">
        <v>532</v>
      </c>
      <c r="C174" t="s">
        <v>284</v>
      </c>
      <c r="D174" s="22">
        <v>160</v>
      </c>
      <c r="E174" s="22">
        <v>232</v>
      </c>
      <c r="F174" s="22">
        <v>0</v>
      </c>
      <c r="G174" t="s">
        <v>529</v>
      </c>
      <c r="H174" t="s">
        <v>358</v>
      </c>
      <c r="I174" t="s">
        <v>303</v>
      </c>
      <c r="J174" t="s">
        <v>232</v>
      </c>
      <c r="K174" t="s">
        <v>245</v>
      </c>
      <c r="L174" s="23">
        <v>44231</v>
      </c>
      <c r="M174" s="24">
        <v>392</v>
      </c>
      <c r="N174" t="s">
        <v>339</v>
      </c>
    </row>
    <row r="175" spans="1:14">
      <c r="A175" s="21">
        <v>1309</v>
      </c>
      <c r="B175" t="s">
        <v>533</v>
      </c>
      <c r="C175" t="s">
        <v>284</v>
      </c>
      <c r="D175" s="22">
        <v>97</v>
      </c>
      <c r="E175" s="22">
        <v>108</v>
      </c>
      <c r="F175" s="22">
        <v>0</v>
      </c>
      <c r="G175" t="s">
        <v>529</v>
      </c>
      <c r="H175" t="s">
        <v>358</v>
      </c>
      <c r="I175" t="s">
        <v>303</v>
      </c>
      <c r="J175" t="s">
        <v>232</v>
      </c>
      <c r="K175" t="s">
        <v>245</v>
      </c>
      <c r="L175" s="23">
        <v>44231</v>
      </c>
      <c r="M175" s="24">
        <v>205</v>
      </c>
      <c r="N175" t="s">
        <v>339</v>
      </c>
    </row>
    <row r="176" spans="1:14">
      <c r="A176" s="21">
        <v>1310</v>
      </c>
      <c r="B176" t="s">
        <v>534</v>
      </c>
      <c r="C176" t="s">
        <v>284</v>
      </c>
      <c r="D176" s="22">
        <v>162</v>
      </c>
      <c r="E176" s="22">
        <v>129</v>
      </c>
      <c r="F176" s="22">
        <v>0</v>
      </c>
      <c r="G176" t="s">
        <v>529</v>
      </c>
      <c r="H176" t="s">
        <v>358</v>
      </c>
      <c r="I176" t="s">
        <v>303</v>
      </c>
      <c r="J176" t="s">
        <v>232</v>
      </c>
      <c r="K176" t="s">
        <v>245</v>
      </c>
      <c r="L176" s="23">
        <v>44231</v>
      </c>
      <c r="M176" s="24">
        <v>291</v>
      </c>
      <c r="N176" t="s">
        <v>339</v>
      </c>
    </row>
    <row r="177" spans="1:14">
      <c r="A177" s="21">
        <v>1317</v>
      </c>
      <c r="B177" t="s">
        <v>535</v>
      </c>
      <c r="C177" t="s">
        <v>284</v>
      </c>
      <c r="D177" s="22">
        <v>250</v>
      </c>
      <c r="E177" s="22">
        <v>184</v>
      </c>
      <c r="F177" s="22">
        <v>0</v>
      </c>
      <c r="G177" t="s">
        <v>536</v>
      </c>
      <c r="H177" t="s">
        <v>300</v>
      </c>
      <c r="I177" t="s">
        <v>286</v>
      </c>
      <c r="J177" t="s">
        <v>232</v>
      </c>
      <c r="K177" t="s">
        <v>245</v>
      </c>
      <c r="L177" s="23">
        <v>44231</v>
      </c>
      <c r="M177" s="24">
        <v>434</v>
      </c>
      <c r="N177" t="s">
        <v>339</v>
      </c>
    </row>
    <row r="178" spans="1:14">
      <c r="A178" s="21">
        <v>1322</v>
      </c>
      <c r="B178" t="s">
        <v>537</v>
      </c>
      <c r="C178" t="s">
        <v>345</v>
      </c>
      <c r="D178" s="22">
        <v>143</v>
      </c>
      <c r="E178" s="22">
        <v>128</v>
      </c>
      <c r="F178" s="22">
        <v>0</v>
      </c>
      <c r="G178" t="s">
        <v>537</v>
      </c>
      <c r="H178" t="s">
        <v>300</v>
      </c>
      <c r="I178" t="s">
        <v>286</v>
      </c>
      <c r="J178" t="s">
        <v>232</v>
      </c>
      <c r="K178" t="s">
        <v>245</v>
      </c>
      <c r="L178" s="23">
        <v>44235</v>
      </c>
      <c r="M178" s="24">
        <v>271</v>
      </c>
      <c r="N178" t="s">
        <v>339</v>
      </c>
    </row>
    <row r="179" spans="1:14">
      <c r="A179" s="21">
        <v>1331</v>
      </c>
      <c r="B179" t="s">
        <v>538</v>
      </c>
      <c r="C179" t="s">
        <v>284</v>
      </c>
      <c r="D179" s="22">
        <v>177</v>
      </c>
      <c r="E179" s="22">
        <v>146</v>
      </c>
      <c r="F179" s="22">
        <v>0</v>
      </c>
      <c r="G179" t="s">
        <v>529</v>
      </c>
      <c r="H179" t="s">
        <v>358</v>
      </c>
      <c r="I179" t="s">
        <v>303</v>
      </c>
      <c r="J179" t="s">
        <v>232</v>
      </c>
      <c r="K179" t="s">
        <v>245</v>
      </c>
      <c r="L179" s="23">
        <v>44319</v>
      </c>
      <c r="M179" s="24">
        <v>323</v>
      </c>
      <c r="N179" t="s">
        <v>339</v>
      </c>
    </row>
    <row r="180" spans="1:14">
      <c r="A180" s="21">
        <v>1332</v>
      </c>
      <c r="B180" t="s">
        <v>539</v>
      </c>
      <c r="C180" t="s">
        <v>517</v>
      </c>
      <c r="D180" s="22">
        <v>249</v>
      </c>
      <c r="E180" s="22">
        <v>295</v>
      </c>
      <c r="F180" s="22">
        <v>0</v>
      </c>
      <c r="G180" t="s">
        <v>477</v>
      </c>
      <c r="H180" t="s">
        <v>300</v>
      </c>
      <c r="I180" t="s">
        <v>303</v>
      </c>
      <c r="J180" t="s">
        <v>232</v>
      </c>
      <c r="K180" t="s">
        <v>245</v>
      </c>
      <c r="L180" s="23">
        <v>44231</v>
      </c>
      <c r="M180" s="24">
        <v>544</v>
      </c>
      <c r="N180" t="s">
        <v>339</v>
      </c>
    </row>
    <row r="181" spans="1:14">
      <c r="A181" s="21">
        <v>1333</v>
      </c>
      <c r="B181" t="s">
        <v>540</v>
      </c>
      <c r="C181" t="s">
        <v>517</v>
      </c>
      <c r="D181" s="22">
        <v>185</v>
      </c>
      <c r="E181" s="22">
        <v>155</v>
      </c>
      <c r="F181" s="22">
        <v>0</v>
      </c>
      <c r="G181" t="s">
        <v>477</v>
      </c>
      <c r="H181" t="s">
        <v>300</v>
      </c>
      <c r="I181" t="s">
        <v>303</v>
      </c>
      <c r="J181" t="s">
        <v>232</v>
      </c>
      <c r="K181" t="s">
        <v>245</v>
      </c>
      <c r="L181" s="23">
        <v>44231</v>
      </c>
      <c r="M181" s="24">
        <v>340</v>
      </c>
      <c r="N181" t="s">
        <v>339</v>
      </c>
    </row>
    <row r="182" spans="1:14">
      <c r="A182" s="21">
        <v>1339</v>
      </c>
      <c r="B182" t="s">
        <v>541</v>
      </c>
      <c r="C182" t="s">
        <v>517</v>
      </c>
      <c r="D182" s="22">
        <v>214</v>
      </c>
      <c r="E182" s="22">
        <v>188</v>
      </c>
      <c r="F182" s="22">
        <v>0</v>
      </c>
      <c r="G182" t="s">
        <v>477</v>
      </c>
      <c r="H182" t="s">
        <v>300</v>
      </c>
      <c r="I182" t="s">
        <v>303</v>
      </c>
      <c r="J182" t="s">
        <v>232</v>
      </c>
      <c r="K182" t="s">
        <v>245</v>
      </c>
      <c r="L182" s="23">
        <v>44231</v>
      </c>
      <c r="M182" s="24">
        <v>402</v>
      </c>
      <c r="N182" t="s">
        <v>339</v>
      </c>
    </row>
    <row r="183" spans="1:14">
      <c r="A183" s="21">
        <v>1352</v>
      </c>
      <c r="B183" t="s">
        <v>542</v>
      </c>
      <c r="C183" t="s">
        <v>298</v>
      </c>
      <c r="D183" s="22">
        <v>178</v>
      </c>
      <c r="E183" s="22">
        <v>247</v>
      </c>
      <c r="F183" s="22">
        <v>0</v>
      </c>
      <c r="G183" t="s">
        <v>543</v>
      </c>
      <c r="H183" t="s">
        <v>300</v>
      </c>
      <c r="I183" t="s">
        <v>336</v>
      </c>
      <c r="J183" t="s">
        <v>232</v>
      </c>
      <c r="K183" t="s">
        <v>245</v>
      </c>
      <c r="L183" s="23">
        <v>44347</v>
      </c>
      <c r="M183" s="24">
        <v>425</v>
      </c>
      <c r="N183" t="s">
        <v>339</v>
      </c>
    </row>
    <row r="184" spans="1:14">
      <c r="A184" s="21">
        <v>1355</v>
      </c>
      <c r="B184" t="s">
        <v>544</v>
      </c>
      <c r="C184" t="s">
        <v>517</v>
      </c>
      <c r="D184" s="22">
        <v>230</v>
      </c>
      <c r="E184" s="22">
        <v>196</v>
      </c>
      <c r="F184" s="22">
        <v>0</v>
      </c>
      <c r="G184" t="s">
        <v>477</v>
      </c>
      <c r="H184" t="s">
        <v>300</v>
      </c>
      <c r="I184" t="s">
        <v>303</v>
      </c>
      <c r="J184" t="s">
        <v>232</v>
      </c>
      <c r="K184" t="s">
        <v>245</v>
      </c>
      <c r="L184" s="23">
        <v>44231</v>
      </c>
      <c r="M184" s="24">
        <v>426</v>
      </c>
      <c r="N184" t="s">
        <v>339</v>
      </c>
    </row>
    <row r="185" spans="1:14">
      <c r="A185" s="21">
        <v>1356</v>
      </c>
      <c r="B185" t="s">
        <v>545</v>
      </c>
      <c r="C185" t="s">
        <v>284</v>
      </c>
      <c r="D185" s="22">
        <v>243</v>
      </c>
      <c r="E185" s="22">
        <v>210</v>
      </c>
      <c r="F185" s="22">
        <v>0</v>
      </c>
      <c r="G185" t="s">
        <v>536</v>
      </c>
      <c r="H185" t="s">
        <v>300</v>
      </c>
      <c r="I185" t="s">
        <v>286</v>
      </c>
      <c r="J185" t="s">
        <v>232</v>
      </c>
      <c r="K185" t="s">
        <v>245</v>
      </c>
      <c r="L185" s="23">
        <v>44231</v>
      </c>
      <c r="M185" s="24">
        <v>453</v>
      </c>
      <c r="N185" t="s">
        <v>339</v>
      </c>
    </row>
    <row r="186" spans="1:14">
      <c r="A186" s="21">
        <v>1368</v>
      </c>
      <c r="B186" t="s">
        <v>546</v>
      </c>
      <c r="C186" t="s">
        <v>284</v>
      </c>
      <c r="D186" s="22">
        <v>87</v>
      </c>
      <c r="E186" s="22">
        <v>105</v>
      </c>
      <c r="F186" s="22">
        <v>0</v>
      </c>
      <c r="G186" t="s">
        <v>529</v>
      </c>
      <c r="H186" t="s">
        <v>285</v>
      </c>
      <c r="I186" t="s">
        <v>303</v>
      </c>
      <c r="J186" t="s">
        <v>232</v>
      </c>
      <c r="K186" t="s">
        <v>245</v>
      </c>
      <c r="L186" s="23">
        <v>44231</v>
      </c>
      <c r="M186" s="24">
        <v>192</v>
      </c>
      <c r="N186" t="s">
        <v>339</v>
      </c>
    </row>
    <row r="187" spans="1:14">
      <c r="A187" s="21">
        <v>1369</v>
      </c>
      <c r="B187" t="s">
        <v>547</v>
      </c>
      <c r="C187" t="s">
        <v>517</v>
      </c>
      <c r="D187" s="22">
        <v>176</v>
      </c>
      <c r="E187" s="22">
        <v>138</v>
      </c>
      <c r="F187" s="22">
        <v>0</v>
      </c>
      <c r="G187" t="s">
        <v>477</v>
      </c>
      <c r="H187" t="s">
        <v>300</v>
      </c>
      <c r="I187" t="s">
        <v>303</v>
      </c>
      <c r="J187" t="s">
        <v>232</v>
      </c>
      <c r="K187" t="s">
        <v>245</v>
      </c>
      <c r="L187" s="23">
        <v>44319</v>
      </c>
      <c r="M187" s="24">
        <v>314</v>
      </c>
      <c r="N187" t="s">
        <v>339</v>
      </c>
    </row>
    <row r="188" spans="1:14">
      <c r="A188" s="21">
        <v>1380</v>
      </c>
      <c r="B188" t="s">
        <v>548</v>
      </c>
      <c r="C188" t="s">
        <v>517</v>
      </c>
      <c r="D188" s="22">
        <v>176</v>
      </c>
      <c r="E188" s="22">
        <v>157</v>
      </c>
      <c r="F188" s="22">
        <v>0</v>
      </c>
      <c r="G188" t="s">
        <v>477</v>
      </c>
      <c r="H188" t="s">
        <v>300</v>
      </c>
      <c r="I188" t="s">
        <v>303</v>
      </c>
      <c r="J188" t="s">
        <v>232</v>
      </c>
      <c r="K188" t="s">
        <v>245</v>
      </c>
      <c r="L188" s="23">
        <v>44231</v>
      </c>
      <c r="M188" s="24">
        <v>333</v>
      </c>
      <c r="N188" t="s">
        <v>339</v>
      </c>
    </row>
    <row r="189" spans="1:14">
      <c r="A189" s="21">
        <v>1393</v>
      </c>
      <c r="B189" t="s">
        <v>549</v>
      </c>
      <c r="C189" t="s">
        <v>517</v>
      </c>
      <c r="D189" s="22">
        <v>223</v>
      </c>
      <c r="E189" s="22">
        <v>153</v>
      </c>
      <c r="F189" s="22">
        <v>0</v>
      </c>
      <c r="G189" t="s">
        <v>477</v>
      </c>
      <c r="H189" t="s">
        <v>300</v>
      </c>
      <c r="I189" t="s">
        <v>303</v>
      </c>
      <c r="J189" t="s">
        <v>232</v>
      </c>
      <c r="K189" t="s">
        <v>245</v>
      </c>
      <c r="L189" s="23">
        <v>44231</v>
      </c>
      <c r="M189" s="24">
        <v>376</v>
      </c>
      <c r="N189" t="s">
        <v>339</v>
      </c>
    </row>
    <row r="190" spans="1:14">
      <c r="A190" s="21">
        <v>1400</v>
      </c>
      <c r="B190" t="s">
        <v>550</v>
      </c>
      <c r="C190" t="s">
        <v>284</v>
      </c>
      <c r="D190" s="22">
        <v>75</v>
      </c>
      <c r="E190" s="22">
        <v>75</v>
      </c>
      <c r="F190" s="22">
        <v>0</v>
      </c>
      <c r="G190" t="s">
        <v>529</v>
      </c>
      <c r="H190" t="s">
        <v>358</v>
      </c>
      <c r="I190" t="s">
        <v>303</v>
      </c>
      <c r="J190" t="s">
        <v>232</v>
      </c>
      <c r="K190" t="s">
        <v>245</v>
      </c>
      <c r="L190" s="23">
        <v>44319</v>
      </c>
      <c r="M190" s="24">
        <v>150</v>
      </c>
      <c r="N190" t="s">
        <v>339</v>
      </c>
    </row>
    <row r="191" spans="1:14">
      <c r="A191" s="21">
        <v>1409</v>
      </c>
      <c r="B191" t="s">
        <v>551</v>
      </c>
      <c r="C191" t="s">
        <v>517</v>
      </c>
      <c r="D191" s="22">
        <v>299</v>
      </c>
      <c r="E191" s="22">
        <v>300</v>
      </c>
      <c r="F191" s="22">
        <v>0</v>
      </c>
      <c r="G191" t="s">
        <v>477</v>
      </c>
      <c r="H191" t="s">
        <v>300</v>
      </c>
      <c r="I191" t="s">
        <v>303</v>
      </c>
      <c r="J191" t="s">
        <v>232</v>
      </c>
      <c r="K191" t="s">
        <v>245</v>
      </c>
      <c r="L191" s="23">
        <v>44231</v>
      </c>
      <c r="M191" s="24">
        <v>599</v>
      </c>
      <c r="N191" t="s">
        <v>339</v>
      </c>
    </row>
    <row r="192" spans="1:14">
      <c r="A192" s="21">
        <v>1427</v>
      </c>
      <c r="B192" t="s">
        <v>552</v>
      </c>
      <c r="C192" t="s">
        <v>517</v>
      </c>
      <c r="D192" s="22">
        <v>301</v>
      </c>
      <c r="E192" s="22">
        <v>311</v>
      </c>
      <c r="F192" s="22">
        <v>0</v>
      </c>
      <c r="G192" t="s">
        <v>477</v>
      </c>
      <c r="H192" t="s">
        <v>300</v>
      </c>
      <c r="I192" t="s">
        <v>303</v>
      </c>
      <c r="J192" t="s">
        <v>232</v>
      </c>
      <c r="K192" t="s">
        <v>245</v>
      </c>
      <c r="L192" s="23">
        <v>44319</v>
      </c>
      <c r="M192" s="24">
        <v>612</v>
      </c>
      <c r="N192" t="s">
        <v>339</v>
      </c>
    </row>
    <row r="193" spans="1:14">
      <c r="A193" s="21">
        <v>1429</v>
      </c>
      <c r="B193" t="s">
        <v>553</v>
      </c>
      <c r="C193" t="s">
        <v>517</v>
      </c>
      <c r="D193" s="22">
        <v>412</v>
      </c>
      <c r="E193" s="22">
        <v>374</v>
      </c>
      <c r="F193" s="22">
        <v>0</v>
      </c>
      <c r="G193" t="s">
        <v>477</v>
      </c>
      <c r="H193" t="s">
        <v>300</v>
      </c>
      <c r="I193" t="s">
        <v>303</v>
      </c>
      <c r="J193" t="s">
        <v>232</v>
      </c>
      <c r="K193" t="s">
        <v>245</v>
      </c>
      <c r="L193" s="23">
        <v>44298</v>
      </c>
      <c r="M193" s="24">
        <v>786</v>
      </c>
      <c r="N193" t="s">
        <v>339</v>
      </c>
    </row>
    <row r="194" spans="1:14">
      <c r="A194" s="21">
        <v>1430</v>
      </c>
      <c r="B194" t="s">
        <v>554</v>
      </c>
      <c r="C194" t="s">
        <v>517</v>
      </c>
      <c r="D194" s="22">
        <v>318</v>
      </c>
      <c r="E194" s="22">
        <v>324</v>
      </c>
      <c r="F194" s="22">
        <v>0</v>
      </c>
      <c r="G194" t="s">
        <v>477</v>
      </c>
      <c r="H194" t="s">
        <v>300</v>
      </c>
      <c r="I194" t="s">
        <v>303</v>
      </c>
      <c r="J194" t="s">
        <v>232</v>
      </c>
      <c r="K194" t="s">
        <v>245</v>
      </c>
      <c r="L194" s="23">
        <v>44231</v>
      </c>
      <c r="M194" s="24">
        <v>642</v>
      </c>
      <c r="N194" t="s">
        <v>339</v>
      </c>
    </row>
    <row r="195" spans="1:14">
      <c r="A195" s="21">
        <v>1431</v>
      </c>
      <c r="B195" t="s">
        <v>555</v>
      </c>
      <c r="C195" t="s">
        <v>517</v>
      </c>
      <c r="D195" s="22">
        <v>394</v>
      </c>
      <c r="E195" s="22">
        <v>363</v>
      </c>
      <c r="F195" s="22">
        <v>0</v>
      </c>
      <c r="G195" t="s">
        <v>477</v>
      </c>
      <c r="H195" t="s">
        <v>300</v>
      </c>
      <c r="I195" t="s">
        <v>303</v>
      </c>
      <c r="J195" t="s">
        <v>232</v>
      </c>
      <c r="K195" t="s">
        <v>245</v>
      </c>
      <c r="L195" s="23">
        <v>44319</v>
      </c>
      <c r="M195" s="24">
        <v>757</v>
      </c>
      <c r="N195" t="s">
        <v>339</v>
      </c>
    </row>
    <row r="196" spans="1:14">
      <c r="A196" s="21">
        <v>1434</v>
      </c>
      <c r="B196" t="s">
        <v>556</v>
      </c>
      <c r="C196" t="s">
        <v>517</v>
      </c>
      <c r="D196" s="22">
        <v>159</v>
      </c>
      <c r="E196" s="22">
        <v>120</v>
      </c>
      <c r="F196" s="22">
        <v>0</v>
      </c>
      <c r="G196" t="s">
        <v>477</v>
      </c>
      <c r="H196" t="s">
        <v>300</v>
      </c>
      <c r="I196" t="s">
        <v>303</v>
      </c>
      <c r="J196" t="s">
        <v>232</v>
      </c>
      <c r="K196" t="s">
        <v>245</v>
      </c>
      <c r="L196" s="23">
        <v>44231</v>
      </c>
      <c r="M196" s="24">
        <v>279</v>
      </c>
      <c r="N196" t="s">
        <v>339</v>
      </c>
    </row>
    <row r="197" spans="1:14">
      <c r="A197" s="21">
        <v>1444</v>
      </c>
      <c r="B197" t="s">
        <v>557</v>
      </c>
      <c r="C197" t="s">
        <v>284</v>
      </c>
      <c r="D197" s="22">
        <v>208</v>
      </c>
      <c r="E197" s="22">
        <v>253</v>
      </c>
      <c r="F197" s="22">
        <v>0</v>
      </c>
      <c r="G197" t="s">
        <v>529</v>
      </c>
      <c r="H197" t="s">
        <v>358</v>
      </c>
      <c r="I197" t="s">
        <v>303</v>
      </c>
      <c r="J197" t="s">
        <v>232</v>
      </c>
      <c r="K197" t="s">
        <v>245</v>
      </c>
      <c r="L197" s="23">
        <v>44231</v>
      </c>
      <c r="M197" s="24">
        <v>461</v>
      </c>
      <c r="N197" t="s">
        <v>339</v>
      </c>
    </row>
    <row r="198" spans="1:14">
      <c r="A198" s="21">
        <v>1447</v>
      </c>
      <c r="B198" t="s">
        <v>558</v>
      </c>
      <c r="C198" t="s">
        <v>284</v>
      </c>
      <c r="D198" s="22">
        <v>190</v>
      </c>
      <c r="E198" s="22">
        <v>179</v>
      </c>
      <c r="F198" s="22">
        <v>0</v>
      </c>
      <c r="G198" t="s">
        <v>529</v>
      </c>
      <c r="H198" t="s">
        <v>358</v>
      </c>
      <c r="I198" t="s">
        <v>303</v>
      </c>
      <c r="J198" t="s">
        <v>232</v>
      </c>
      <c r="K198" t="s">
        <v>245</v>
      </c>
      <c r="L198" s="23">
        <v>44231</v>
      </c>
      <c r="M198" s="24">
        <v>369</v>
      </c>
      <c r="N198" t="s">
        <v>339</v>
      </c>
    </row>
    <row r="199" spans="1:14">
      <c r="A199" s="21">
        <v>1458</v>
      </c>
      <c r="B199" t="s">
        <v>559</v>
      </c>
      <c r="C199" t="s">
        <v>284</v>
      </c>
      <c r="D199" s="22">
        <v>230</v>
      </c>
      <c r="E199" s="22">
        <v>196</v>
      </c>
      <c r="F199" s="22">
        <v>0</v>
      </c>
      <c r="G199" t="s">
        <v>529</v>
      </c>
      <c r="H199" t="s">
        <v>358</v>
      </c>
      <c r="I199" t="s">
        <v>303</v>
      </c>
      <c r="J199" t="s">
        <v>232</v>
      </c>
      <c r="K199" t="s">
        <v>245</v>
      </c>
      <c r="L199" s="23">
        <v>44231</v>
      </c>
      <c r="M199" s="24">
        <v>426</v>
      </c>
      <c r="N199" t="s">
        <v>339</v>
      </c>
    </row>
    <row r="200" spans="1:14">
      <c r="A200" s="21">
        <v>1465</v>
      </c>
      <c r="B200" t="s">
        <v>560</v>
      </c>
      <c r="C200" t="s">
        <v>284</v>
      </c>
      <c r="D200" s="22">
        <v>63</v>
      </c>
      <c r="E200" s="22">
        <v>53</v>
      </c>
      <c r="F200" s="22">
        <v>0</v>
      </c>
      <c r="G200" t="s">
        <v>529</v>
      </c>
      <c r="H200" t="s">
        <v>285</v>
      </c>
      <c r="I200" t="s">
        <v>303</v>
      </c>
      <c r="J200" t="s">
        <v>232</v>
      </c>
      <c r="K200" t="s">
        <v>245</v>
      </c>
      <c r="L200" s="23">
        <v>44319</v>
      </c>
      <c r="M200" s="24">
        <v>116</v>
      </c>
      <c r="N200" t="s">
        <v>339</v>
      </c>
    </row>
    <row r="201" spans="1:14">
      <c r="A201" s="21">
        <v>1468</v>
      </c>
      <c r="B201" t="s">
        <v>561</v>
      </c>
      <c r="C201" t="s">
        <v>517</v>
      </c>
      <c r="D201" s="22">
        <v>80</v>
      </c>
      <c r="E201" s="22">
        <v>91</v>
      </c>
      <c r="F201" s="22">
        <v>0</v>
      </c>
      <c r="G201" t="s">
        <v>477</v>
      </c>
      <c r="H201" t="s">
        <v>300</v>
      </c>
      <c r="I201" t="s">
        <v>303</v>
      </c>
      <c r="J201" t="s">
        <v>232</v>
      </c>
      <c r="K201" t="s">
        <v>245</v>
      </c>
      <c r="L201" s="23">
        <v>44231</v>
      </c>
      <c r="M201" s="24">
        <v>171</v>
      </c>
      <c r="N201" t="s">
        <v>339</v>
      </c>
    </row>
    <row r="202" spans="1:14">
      <c r="A202" s="21">
        <v>1470</v>
      </c>
      <c r="B202" t="s">
        <v>562</v>
      </c>
      <c r="C202" t="s">
        <v>517</v>
      </c>
      <c r="D202" s="22">
        <v>285</v>
      </c>
      <c r="E202" s="22">
        <v>273</v>
      </c>
      <c r="F202" s="22">
        <v>0</v>
      </c>
      <c r="G202" t="s">
        <v>477</v>
      </c>
      <c r="H202" t="s">
        <v>300</v>
      </c>
      <c r="I202" t="s">
        <v>303</v>
      </c>
      <c r="J202" t="s">
        <v>232</v>
      </c>
      <c r="K202" t="s">
        <v>245</v>
      </c>
      <c r="L202" s="23">
        <v>44231</v>
      </c>
      <c r="M202" s="24">
        <v>558</v>
      </c>
      <c r="N202" t="s">
        <v>339</v>
      </c>
    </row>
    <row r="203" spans="1:14">
      <c r="A203" s="21">
        <v>1471</v>
      </c>
      <c r="B203" t="s">
        <v>563</v>
      </c>
      <c r="C203" t="s">
        <v>284</v>
      </c>
      <c r="D203" s="22">
        <v>271</v>
      </c>
      <c r="E203" s="22">
        <v>288</v>
      </c>
      <c r="F203" s="22">
        <v>0</v>
      </c>
      <c r="G203" t="s">
        <v>529</v>
      </c>
      <c r="H203" t="s">
        <v>285</v>
      </c>
      <c r="I203" t="s">
        <v>303</v>
      </c>
      <c r="J203" t="s">
        <v>232</v>
      </c>
      <c r="K203" t="s">
        <v>245</v>
      </c>
      <c r="L203" s="23">
        <v>44231</v>
      </c>
      <c r="M203" s="24">
        <v>559</v>
      </c>
      <c r="N203" t="s">
        <v>339</v>
      </c>
    </row>
    <row r="204" spans="1:14">
      <c r="A204" s="21">
        <v>1474</v>
      </c>
      <c r="B204" t="s">
        <v>564</v>
      </c>
      <c r="C204" t="s">
        <v>517</v>
      </c>
      <c r="D204" s="22">
        <v>324</v>
      </c>
      <c r="E204" s="22">
        <v>315</v>
      </c>
      <c r="F204" s="22">
        <v>0</v>
      </c>
      <c r="G204" t="s">
        <v>477</v>
      </c>
      <c r="H204" t="s">
        <v>300</v>
      </c>
      <c r="I204" t="s">
        <v>303</v>
      </c>
      <c r="J204" t="s">
        <v>232</v>
      </c>
      <c r="K204" t="s">
        <v>245</v>
      </c>
      <c r="L204" s="23">
        <v>44417</v>
      </c>
      <c r="M204" s="24">
        <v>639</v>
      </c>
      <c r="N204" t="s">
        <v>339</v>
      </c>
    </row>
    <row r="205" spans="1:14">
      <c r="A205" s="21">
        <v>1499</v>
      </c>
      <c r="B205" t="s">
        <v>565</v>
      </c>
      <c r="C205" t="s">
        <v>284</v>
      </c>
      <c r="D205" s="22">
        <v>235</v>
      </c>
      <c r="E205" s="22">
        <v>216</v>
      </c>
      <c r="F205" s="22">
        <v>0</v>
      </c>
      <c r="G205" t="s">
        <v>529</v>
      </c>
      <c r="H205" t="s">
        <v>358</v>
      </c>
      <c r="I205" t="s">
        <v>303</v>
      </c>
      <c r="J205" t="s">
        <v>232</v>
      </c>
      <c r="K205" t="s">
        <v>245</v>
      </c>
      <c r="L205" s="23">
        <v>44231</v>
      </c>
      <c r="M205" s="24">
        <v>451</v>
      </c>
      <c r="N205" t="s">
        <v>339</v>
      </c>
    </row>
    <row r="206" spans="1:14">
      <c r="A206" s="21">
        <v>1519</v>
      </c>
      <c r="B206" t="s">
        <v>566</v>
      </c>
      <c r="C206" t="s">
        <v>284</v>
      </c>
      <c r="D206" s="22">
        <v>286</v>
      </c>
      <c r="E206" s="22">
        <v>222</v>
      </c>
      <c r="F206" s="22">
        <v>0</v>
      </c>
      <c r="G206" t="s">
        <v>566</v>
      </c>
      <c r="H206" t="s">
        <v>358</v>
      </c>
      <c r="I206" t="s">
        <v>286</v>
      </c>
      <c r="J206" t="s">
        <v>232</v>
      </c>
      <c r="K206" t="s">
        <v>245</v>
      </c>
      <c r="L206" s="23">
        <v>44231</v>
      </c>
      <c r="M206" s="24">
        <v>508</v>
      </c>
      <c r="N206" t="s">
        <v>339</v>
      </c>
    </row>
    <row r="207" spans="1:14">
      <c r="A207" s="21">
        <v>1533</v>
      </c>
      <c r="B207" t="s">
        <v>567</v>
      </c>
      <c r="C207" t="s">
        <v>347</v>
      </c>
      <c r="D207" s="22">
        <v>20</v>
      </c>
      <c r="E207" s="22">
        <v>12</v>
      </c>
      <c r="F207" s="22">
        <v>0</v>
      </c>
      <c r="G207" t="s">
        <v>477</v>
      </c>
      <c r="H207" t="s">
        <v>300</v>
      </c>
      <c r="I207" t="s">
        <v>303</v>
      </c>
      <c r="J207" t="s">
        <v>232</v>
      </c>
      <c r="K207" t="s">
        <v>245</v>
      </c>
      <c r="L207" s="23">
        <v>44319</v>
      </c>
      <c r="M207" s="24">
        <v>32</v>
      </c>
      <c r="N207" t="s">
        <v>339</v>
      </c>
    </row>
    <row r="208" spans="1:14">
      <c r="A208" s="21">
        <v>1534</v>
      </c>
      <c r="B208" t="s">
        <v>568</v>
      </c>
      <c r="C208" t="s">
        <v>284</v>
      </c>
      <c r="D208" s="22">
        <v>150</v>
      </c>
      <c r="E208" s="22">
        <v>195</v>
      </c>
      <c r="F208" s="22">
        <v>0</v>
      </c>
      <c r="G208" t="s">
        <v>529</v>
      </c>
      <c r="H208" t="s">
        <v>285</v>
      </c>
      <c r="I208" t="s">
        <v>303</v>
      </c>
      <c r="J208" t="s">
        <v>232</v>
      </c>
      <c r="K208" t="s">
        <v>245</v>
      </c>
      <c r="L208" s="23">
        <v>44231</v>
      </c>
      <c r="M208" s="24">
        <v>345</v>
      </c>
      <c r="N208" t="s">
        <v>339</v>
      </c>
    </row>
    <row r="209" spans="1:14">
      <c r="A209" s="21">
        <v>1539</v>
      </c>
      <c r="B209" t="s">
        <v>569</v>
      </c>
      <c r="C209" t="s">
        <v>347</v>
      </c>
      <c r="D209" s="22">
        <v>120</v>
      </c>
      <c r="E209" s="22">
        <v>146</v>
      </c>
      <c r="F209" s="22">
        <v>0</v>
      </c>
      <c r="G209" t="s">
        <v>477</v>
      </c>
      <c r="H209" t="s">
        <v>300</v>
      </c>
      <c r="I209" t="s">
        <v>303</v>
      </c>
      <c r="J209" t="s">
        <v>232</v>
      </c>
      <c r="K209" t="s">
        <v>245</v>
      </c>
      <c r="L209" s="23">
        <v>44319</v>
      </c>
      <c r="M209" s="24">
        <v>266</v>
      </c>
      <c r="N209" t="s">
        <v>339</v>
      </c>
    </row>
    <row r="210" spans="1:14">
      <c r="A210" s="21">
        <v>1565</v>
      </c>
      <c r="B210" t="s">
        <v>570</v>
      </c>
      <c r="C210" t="s">
        <v>284</v>
      </c>
      <c r="D210" s="22">
        <v>83</v>
      </c>
      <c r="E210" s="22">
        <v>88</v>
      </c>
      <c r="F210" s="22">
        <v>0</v>
      </c>
      <c r="G210" t="s">
        <v>570</v>
      </c>
      <c r="H210" t="s">
        <v>285</v>
      </c>
      <c r="I210" t="s">
        <v>286</v>
      </c>
      <c r="J210" t="s">
        <v>232</v>
      </c>
      <c r="K210" t="s">
        <v>245</v>
      </c>
      <c r="L210" s="23">
        <v>44231</v>
      </c>
      <c r="M210" s="24">
        <v>171</v>
      </c>
      <c r="N210" t="s">
        <v>339</v>
      </c>
    </row>
    <row r="211" spans="1:14">
      <c r="A211" s="21">
        <v>1570</v>
      </c>
      <c r="B211" t="s">
        <v>571</v>
      </c>
      <c r="C211" t="s">
        <v>284</v>
      </c>
      <c r="D211" s="22">
        <v>291</v>
      </c>
      <c r="E211" s="22">
        <v>265</v>
      </c>
      <c r="F211" s="22">
        <v>0</v>
      </c>
      <c r="G211" t="s">
        <v>536</v>
      </c>
      <c r="H211" t="s">
        <v>300</v>
      </c>
      <c r="I211" t="s">
        <v>286</v>
      </c>
      <c r="J211" t="s">
        <v>232</v>
      </c>
      <c r="K211" t="s">
        <v>245</v>
      </c>
      <c r="L211" s="23">
        <v>44231</v>
      </c>
      <c r="M211" s="24">
        <v>556</v>
      </c>
      <c r="N211" t="s">
        <v>339</v>
      </c>
    </row>
    <row r="212" spans="1:14">
      <c r="A212" s="21">
        <v>1579</v>
      </c>
      <c r="B212" t="s">
        <v>572</v>
      </c>
      <c r="C212" t="s">
        <v>517</v>
      </c>
      <c r="D212" s="22">
        <v>69</v>
      </c>
      <c r="E212" s="22">
        <v>70</v>
      </c>
      <c r="F212" s="22">
        <v>0</v>
      </c>
      <c r="G212" t="s">
        <v>477</v>
      </c>
      <c r="H212" t="s">
        <v>300</v>
      </c>
      <c r="I212" t="s">
        <v>303</v>
      </c>
      <c r="J212" t="s">
        <v>232</v>
      </c>
      <c r="K212" t="s">
        <v>245</v>
      </c>
      <c r="L212" s="23">
        <v>44284</v>
      </c>
      <c r="M212" s="24">
        <v>139</v>
      </c>
      <c r="N212" t="s">
        <v>339</v>
      </c>
    </row>
    <row r="213" spans="1:14">
      <c r="A213" s="21">
        <v>1581</v>
      </c>
      <c r="B213" t="s">
        <v>573</v>
      </c>
      <c r="C213" t="s">
        <v>517</v>
      </c>
      <c r="D213" s="22">
        <v>461</v>
      </c>
      <c r="E213" s="22">
        <v>398</v>
      </c>
      <c r="F213" s="22">
        <v>0</v>
      </c>
      <c r="G213" t="s">
        <v>477</v>
      </c>
      <c r="H213" t="s">
        <v>300</v>
      </c>
      <c r="I213" t="s">
        <v>303</v>
      </c>
      <c r="J213" t="s">
        <v>232</v>
      </c>
      <c r="K213" t="s">
        <v>245</v>
      </c>
      <c r="L213" s="23">
        <v>44293</v>
      </c>
      <c r="M213" s="24">
        <v>859</v>
      </c>
      <c r="N213" t="s">
        <v>339</v>
      </c>
    </row>
    <row r="214" spans="1:14">
      <c r="A214" s="21">
        <v>1647</v>
      </c>
      <c r="B214" t="s">
        <v>574</v>
      </c>
      <c r="C214" t="s">
        <v>423</v>
      </c>
      <c r="D214" s="22">
        <v>147</v>
      </c>
      <c r="E214" s="22">
        <v>151</v>
      </c>
      <c r="F214" s="22">
        <v>0</v>
      </c>
      <c r="G214" t="s">
        <v>575</v>
      </c>
      <c r="H214" t="s">
        <v>307</v>
      </c>
      <c r="I214" t="s">
        <v>303</v>
      </c>
      <c r="J214" t="s">
        <v>232</v>
      </c>
      <c r="K214" t="s">
        <v>245</v>
      </c>
      <c r="L214" s="23">
        <v>44242</v>
      </c>
      <c r="M214" s="24">
        <v>298</v>
      </c>
      <c r="N214" t="s">
        <v>339</v>
      </c>
    </row>
    <row r="215" spans="1:14">
      <c r="A215" s="21">
        <v>1657</v>
      </c>
      <c r="B215" t="s">
        <v>576</v>
      </c>
      <c r="C215" t="s">
        <v>295</v>
      </c>
      <c r="D215" s="22">
        <v>155</v>
      </c>
      <c r="E215" s="22">
        <v>164</v>
      </c>
      <c r="F215" s="22">
        <v>0</v>
      </c>
      <c r="G215" t="s">
        <v>576</v>
      </c>
      <c r="H215" t="s">
        <v>296</v>
      </c>
      <c r="I215" t="s">
        <v>286</v>
      </c>
      <c r="J215" t="s">
        <v>232</v>
      </c>
      <c r="K215" t="s">
        <v>245</v>
      </c>
      <c r="L215" s="23">
        <v>44403</v>
      </c>
      <c r="M215" s="24">
        <v>319</v>
      </c>
      <c r="N215" t="s">
        <v>287</v>
      </c>
    </row>
    <row r="216" spans="1:14">
      <c r="A216" s="21">
        <v>1658</v>
      </c>
      <c r="B216" t="s">
        <v>577</v>
      </c>
      <c r="C216" t="s">
        <v>329</v>
      </c>
      <c r="D216" s="22">
        <v>119</v>
      </c>
      <c r="E216" s="22">
        <v>116</v>
      </c>
      <c r="F216" s="22">
        <v>0</v>
      </c>
      <c r="G216" t="s">
        <v>477</v>
      </c>
      <c r="H216" t="s">
        <v>331</v>
      </c>
      <c r="I216" t="s">
        <v>303</v>
      </c>
      <c r="J216" t="s">
        <v>232</v>
      </c>
      <c r="K216" t="s">
        <v>245</v>
      </c>
      <c r="L216" s="23">
        <v>44319</v>
      </c>
      <c r="M216" s="24">
        <v>235</v>
      </c>
      <c r="N216" t="s">
        <v>339</v>
      </c>
    </row>
    <row r="217" spans="1:14">
      <c r="A217" s="21">
        <v>1660</v>
      </c>
      <c r="B217" t="s">
        <v>578</v>
      </c>
      <c r="C217" t="s">
        <v>423</v>
      </c>
      <c r="D217" s="22">
        <v>142</v>
      </c>
      <c r="E217" s="22">
        <v>132</v>
      </c>
      <c r="F217" s="22">
        <v>0</v>
      </c>
      <c r="G217" t="s">
        <v>575</v>
      </c>
      <c r="H217" t="s">
        <v>307</v>
      </c>
      <c r="I217" t="s">
        <v>303</v>
      </c>
      <c r="J217" t="s">
        <v>232</v>
      </c>
      <c r="K217" t="s">
        <v>245</v>
      </c>
      <c r="L217" s="23">
        <v>44326</v>
      </c>
      <c r="M217" s="24">
        <v>274</v>
      </c>
      <c r="N217" t="s">
        <v>339</v>
      </c>
    </row>
    <row r="218" spans="1:14">
      <c r="A218" s="21">
        <v>1668</v>
      </c>
      <c r="B218" t="s">
        <v>579</v>
      </c>
      <c r="C218" t="s">
        <v>313</v>
      </c>
      <c r="D218" s="22">
        <v>125</v>
      </c>
      <c r="E218" s="22">
        <v>180</v>
      </c>
      <c r="F218" s="22">
        <v>0</v>
      </c>
      <c r="G218" t="s">
        <v>580</v>
      </c>
      <c r="H218" t="s">
        <v>314</v>
      </c>
      <c r="I218" t="s">
        <v>303</v>
      </c>
      <c r="J218" t="s">
        <v>232</v>
      </c>
      <c r="K218" t="s">
        <v>245</v>
      </c>
      <c r="L218" s="23">
        <v>43871</v>
      </c>
      <c r="M218" s="24">
        <v>305</v>
      </c>
      <c r="N218" t="s">
        <v>396</v>
      </c>
    </row>
    <row r="219" spans="1:14">
      <c r="A219" s="21">
        <v>1669</v>
      </c>
      <c r="B219" t="s">
        <v>581</v>
      </c>
      <c r="C219" t="s">
        <v>317</v>
      </c>
      <c r="D219" s="22">
        <v>28</v>
      </c>
      <c r="E219" s="22">
        <v>48</v>
      </c>
      <c r="F219" s="22">
        <v>0</v>
      </c>
      <c r="G219" t="s">
        <v>581</v>
      </c>
      <c r="H219" t="s">
        <v>314</v>
      </c>
      <c r="I219" t="s">
        <v>286</v>
      </c>
      <c r="J219" t="s">
        <v>232</v>
      </c>
      <c r="K219" t="s">
        <v>245</v>
      </c>
      <c r="L219" s="23">
        <v>43969</v>
      </c>
      <c r="M219" s="24">
        <v>76</v>
      </c>
      <c r="N219" t="s">
        <v>396</v>
      </c>
    </row>
    <row r="220" spans="1:14">
      <c r="A220" s="21">
        <v>1681</v>
      </c>
      <c r="B220" t="s">
        <v>582</v>
      </c>
      <c r="C220" t="s">
        <v>321</v>
      </c>
      <c r="D220" s="22">
        <v>150</v>
      </c>
      <c r="E220" s="22">
        <v>200</v>
      </c>
      <c r="F220" s="22">
        <v>0</v>
      </c>
      <c r="G220" t="s">
        <v>583</v>
      </c>
      <c r="H220" t="s">
        <v>291</v>
      </c>
      <c r="I220" t="s">
        <v>303</v>
      </c>
      <c r="J220" t="s">
        <v>232</v>
      </c>
      <c r="K220" t="s">
        <v>245</v>
      </c>
      <c r="L220" s="23">
        <v>44116</v>
      </c>
      <c r="M220" s="24">
        <v>350</v>
      </c>
      <c r="N220" t="s">
        <v>293</v>
      </c>
    </row>
    <row r="221" spans="1:14">
      <c r="A221" s="21">
        <v>1683</v>
      </c>
      <c r="B221" t="s">
        <v>584</v>
      </c>
      <c r="C221" t="s">
        <v>321</v>
      </c>
      <c r="D221" s="22">
        <v>71</v>
      </c>
      <c r="E221" s="22">
        <v>57</v>
      </c>
      <c r="F221" s="22">
        <v>0</v>
      </c>
      <c r="G221" t="s">
        <v>583</v>
      </c>
      <c r="H221" t="s">
        <v>291</v>
      </c>
      <c r="I221" t="s">
        <v>303</v>
      </c>
      <c r="J221" t="s">
        <v>232</v>
      </c>
      <c r="K221" t="s">
        <v>245</v>
      </c>
      <c r="L221" s="23">
        <v>43864</v>
      </c>
      <c r="M221" s="24">
        <v>128</v>
      </c>
      <c r="N221" t="s">
        <v>396</v>
      </c>
    </row>
    <row r="222" spans="1:14">
      <c r="A222" s="21">
        <v>1684</v>
      </c>
      <c r="B222" t="s">
        <v>585</v>
      </c>
      <c r="C222" t="s">
        <v>321</v>
      </c>
      <c r="D222" s="22">
        <v>235</v>
      </c>
      <c r="E222" s="22">
        <v>216</v>
      </c>
      <c r="F222" s="22">
        <v>0</v>
      </c>
      <c r="G222" t="s">
        <v>583</v>
      </c>
      <c r="H222" t="s">
        <v>291</v>
      </c>
      <c r="I222" t="s">
        <v>303</v>
      </c>
      <c r="J222" t="s">
        <v>232</v>
      </c>
      <c r="K222" t="s">
        <v>245</v>
      </c>
      <c r="L222" s="23">
        <v>44116</v>
      </c>
      <c r="M222" s="24">
        <v>451</v>
      </c>
      <c r="N222" t="s">
        <v>293</v>
      </c>
    </row>
    <row r="223" spans="1:14">
      <c r="A223" s="21">
        <v>1686</v>
      </c>
      <c r="B223" t="s">
        <v>586</v>
      </c>
      <c r="C223" t="s">
        <v>321</v>
      </c>
      <c r="D223" s="22">
        <v>315</v>
      </c>
      <c r="E223" s="22">
        <v>249</v>
      </c>
      <c r="F223" s="22">
        <v>0</v>
      </c>
      <c r="G223" t="s">
        <v>583</v>
      </c>
      <c r="H223" t="s">
        <v>291</v>
      </c>
      <c r="I223" t="s">
        <v>303</v>
      </c>
      <c r="J223" t="s">
        <v>232</v>
      </c>
      <c r="K223" t="s">
        <v>245</v>
      </c>
      <c r="L223" s="23">
        <v>44123</v>
      </c>
      <c r="M223" s="24">
        <v>564</v>
      </c>
      <c r="N223" t="s">
        <v>293</v>
      </c>
    </row>
    <row r="224" spans="1:14">
      <c r="A224" s="21">
        <v>1693</v>
      </c>
      <c r="B224" t="s">
        <v>587</v>
      </c>
      <c r="C224" t="s">
        <v>347</v>
      </c>
      <c r="D224" s="22">
        <v>191</v>
      </c>
      <c r="E224" s="22">
        <v>161</v>
      </c>
      <c r="F224" s="22">
        <v>0</v>
      </c>
      <c r="G224" t="s">
        <v>477</v>
      </c>
      <c r="H224" t="s">
        <v>331</v>
      </c>
      <c r="I224" t="s">
        <v>303</v>
      </c>
      <c r="J224" t="s">
        <v>232</v>
      </c>
      <c r="K224" t="s">
        <v>245</v>
      </c>
      <c r="L224" s="23">
        <v>44230</v>
      </c>
      <c r="M224" s="24">
        <v>352</v>
      </c>
      <c r="N224" t="s">
        <v>339</v>
      </c>
    </row>
    <row r="225" spans="1:14">
      <c r="A225" s="21">
        <v>1699</v>
      </c>
      <c r="B225" t="s">
        <v>588</v>
      </c>
      <c r="C225" t="s">
        <v>289</v>
      </c>
      <c r="D225" s="22">
        <v>186</v>
      </c>
      <c r="E225" s="22">
        <v>169</v>
      </c>
      <c r="F225" s="22">
        <v>0</v>
      </c>
      <c r="G225" t="s">
        <v>588</v>
      </c>
      <c r="H225" t="s">
        <v>291</v>
      </c>
      <c r="I225" t="s">
        <v>286</v>
      </c>
      <c r="J225" t="s">
        <v>232</v>
      </c>
      <c r="K225" t="s">
        <v>245</v>
      </c>
      <c r="L225" s="23">
        <v>44116</v>
      </c>
      <c r="M225" s="24">
        <v>355</v>
      </c>
      <c r="N225" t="s">
        <v>293</v>
      </c>
    </row>
    <row r="226" spans="1:14">
      <c r="A226" s="21">
        <v>1704</v>
      </c>
      <c r="B226" t="s">
        <v>589</v>
      </c>
      <c r="C226" t="s">
        <v>329</v>
      </c>
      <c r="D226" s="22">
        <v>19</v>
      </c>
      <c r="E226" s="22">
        <v>17</v>
      </c>
      <c r="F226" s="22">
        <v>0</v>
      </c>
      <c r="G226" t="s">
        <v>330</v>
      </c>
      <c r="H226" t="s">
        <v>331</v>
      </c>
      <c r="I226" t="s">
        <v>292</v>
      </c>
      <c r="J226" t="s">
        <v>232</v>
      </c>
      <c r="K226" t="s">
        <v>245</v>
      </c>
      <c r="L226" s="23">
        <v>44230</v>
      </c>
      <c r="M226" s="24">
        <v>36</v>
      </c>
      <c r="N226" t="s">
        <v>339</v>
      </c>
    </row>
    <row r="227" spans="1:14">
      <c r="A227" s="21">
        <v>1708</v>
      </c>
      <c r="B227" t="s">
        <v>590</v>
      </c>
      <c r="C227" t="s">
        <v>329</v>
      </c>
      <c r="D227" s="22">
        <v>76</v>
      </c>
      <c r="E227" s="22">
        <v>82</v>
      </c>
      <c r="F227" s="22">
        <v>0</v>
      </c>
      <c r="G227" t="s">
        <v>330</v>
      </c>
      <c r="H227" t="s">
        <v>331</v>
      </c>
      <c r="I227" t="s">
        <v>286</v>
      </c>
      <c r="J227" t="s">
        <v>232</v>
      </c>
      <c r="K227" t="s">
        <v>245</v>
      </c>
      <c r="L227" s="23">
        <v>44230</v>
      </c>
      <c r="M227" s="24">
        <v>158</v>
      </c>
      <c r="N227" t="s">
        <v>339</v>
      </c>
    </row>
    <row r="228" spans="1:14">
      <c r="A228" s="21">
        <v>1710</v>
      </c>
      <c r="B228" t="s">
        <v>591</v>
      </c>
      <c r="C228" t="s">
        <v>329</v>
      </c>
      <c r="D228" s="22">
        <v>194</v>
      </c>
      <c r="E228" s="22">
        <v>178</v>
      </c>
      <c r="F228" s="22">
        <v>0</v>
      </c>
      <c r="G228" t="s">
        <v>477</v>
      </c>
      <c r="H228" t="s">
        <v>331</v>
      </c>
      <c r="I228" t="s">
        <v>303</v>
      </c>
      <c r="J228" t="s">
        <v>232</v>
      </c>
      <c r="K228" t="s">
        <v>245</v>
      </c>
      <c r="L228" s="23">
        <v>44236</v>
      </c>
      <c r="M228" s="24">
        <v>372</v>
      </c>
      <c r="N228" t="s">
        <v>339</v>
      </c>
    </row>
    <row r="229" spans="1:14">
      <c r="A229" s="21">
        <v>1716</v>
      </c>
      <c r="B229" t="s">
        <v>592</v>
      </c>
      <c r="C229" t="s">
        <v>347</v>
      </c>
      <c r="D229" s="22">
        <v>198</v>
      </c>
      <c r="E229" s="22">
        <v>180</v>
      </c>
      <c r="F229" s="22">
        <v>0</v>
      </c>
      <c r="G229" t="s">
        <v>477</v>
      </c>
      <c r="H229" t="s">
        <v>331</v>
      </c>
      <c r="I229" t="s">
        <v>303</v>
      </c>
      <c r="J229" t="s">
        <v>232</v>
      </c>
      <c r="K229" t="s">
        <v>245</v>
      </c>
      <c r="L229" s="23">
        <v>44230</v>
      </c>
      <c r="M229" s="24">
        <v>378</v>
      </c>
      <c r="N229" t="s">
        <v>339</v>
      </c>
    </row>
    <row r="230" spans="1:14">
      <c r="A230" s="21">
        <v>1720</v>
      </c>
      <c r="B230" t="s">
        <v>593</v>
      </c>
      <c r="C230" t="s">
        <v>347</v>
      </c>
      <c r="D230" s="22">
        <v>199</v>
      </c>
      <c r="E230" s="22">
        <v>195</v>
      </c>
      <c r="F230" s="22">
        <v>0</v>
      </c>
      <c r="G230" t="s">
        <v>477</v>
      </c>
      <c r="H230" t="s">
        <v>331</v>
      </c>
      <c r="I230" t="s">
        <v>303</v>
      </c>
      <c r="J230" t="s">
        <v>232</v>
      </c>
      <c r="K230" t="s">
        <v>245</v>
      </c>
      <c r="L230" s="23">
        <v>44319</v>
      </c>
      <c r="M230" s="24">
        <v>394</v>
      </c>
      <c r="N230" t="s">
        <v>339</v>
      </c>
    </row>
    <row r="231" spans="1:14">
      <c r="A231" s="21">
        <v>1721</v>
      </c>
      <c r="B231" t="s">
        <v>594</v>
      </c>
      <c r="C231" t="s">
        <v>329</v>
      </c>
      <c r="D231" s="22">
        <v>397</v>
      </c>
      <c r="E231" s="22">
        <v>358</v>
      </c>
      <c r="F231" s="22">
        <v>0</v>
      </c>
      <c r="G231" t="s">
        <v>477</v>
      </c>
      <c r="H231" t="s">
        <v>331</v>
      </c>
      <c r="I231" t="s">
        <v>303</v>
      </c>
      <c r="J231" t="s">
        <v>232</v>
      </c>
      <c r="K231" t="s">
        <v>245</v>
      </c>
      <c r="L231" s="23">
        <v>44230</v>
      </c>
      <c r="M231" s="24">
        <v>755</v>
      </c>
      <c r="N231" t="s">
        <v>339</v>
      </c>
    </row>
    <row r="232" spans="1:14">
      <c r="A232" s="21">
        <v>1724</v>
      </c>
      <c r="B232" t="s">
        <v>595</v>
      </c>
      <c r="C232" t="s">
        <v>321</v>
      </c>
      <c r="D232" s="22">
        <v>137</v>
      </c>
      <c r="E232" s="22">
        <v>196</v>
      </c>
      <c r="F232" s="22">
        <v>0</v>
      </c>
      <c r="G232" t="s">
        <v>583</v>
      </c>
      <c r="H232" t="s">
        <v>291</v>
      </c>
      <c r="I232" t="s">
        <v>303</v>
      </c>
      <c r="J232" t="s">
        <v>232</v>
      </c>
      <c r="K232" t="s">
        <v>245</v>
      </c>
      <c r="L232" s="23">
        <v>44116</v>
      </c>
      <c r="M232" s="24">
        <v>333</v>
      </c>
      <c r="N232" t="s">
        <v>293</v>
      </c>
    </row>
    <row r="233" spans="1:14">
      <c r="A233" s="21">
        <v>1730</v>
      </c>
      <c r="B233" t="s">
        <v>596</v>
      </c>
      <c r="C233" t="s">
        <v>289</v>
      </c>
      <c r="D233" s="22">
        <v>208</v>
      </c>
      <c r="E233" s="22">
        <v>187</v>
      </c>
      <c r="F233" s="22">
        <v>0</v>
      </c>
      <c r="G233" t="s">
        <v>583</v>
      </c>
      <c r="H233" t="s">
        <v>291</v>
      </c>
      <c r="I233" t="s">
        <v>303</v>
      </c>
      <c r="J233" t="s">
        <v>232</v>
      </c>
      <c r="K233" t="s">
        <v>245</v>
      </c>
      <c r="L233" s="23">
        <v>44116</v>
      </c>
      <c r="M233" s="24">
        <v>395</v>
      </c>
      <c r="N233" t="s">
        <v>293</v>
      </c>
    </row>
    <row r="234" spans="1:14">
      <c r="A234" s="21">
        <v>1753</v>
      </c>
      <c r="B234" t="s">
        <v>597</v>
      </c>
      <c r="C234" t="s">
        <v>347</v>
      </c>
      <c r="D234" s="22">
        <v>198</v>
      </c>
      <c r="E234" s="22">
        <v>157</v>
      </c>
      <c r="F234" s="22">
        <v>0</v>
      </c>
      <c r="G234" t="s">
        <v>477</v>
      </c>
      <c r="H234" t="s">
        <v>331</v>
      </c>
      <c r="I234" t="s">
        <v>303</v>
      </c>
      <c r="J234" t="s">
        <v>232</v>
      </c>
      <c r="K234" t="s">
        <v>245</v>
      </c>
      <c r="L234" s="23">
        <v>44230</v>
      </c>
      <c r="M234" s="24">
        <v>355</v>
      </c>
      <c r="N234" t="s">
        <v>339</v>
      </c>
    </row>
    <row r="235" spans="1:14">
      <c r="A235" s="21">
        <v>1755</v>
      </c>
      <c r="B235" t="s">
        <v>598</v>
      </c>
      <c r="C235" t="s">
        <v>321</v>
      </c>
      <c r="D235" s="22">
        <v>146</v>
      </c>
      <c r="E235" s="22">
        <v>121</v>
      </c>
      <c r="F235" s="22">
        <v>0</v>
      </c>
      <c r="G235" t="s">
        <v>583</v>
      </c>
      <c r="H235" t="s">
        <v>291</v>
      </c>
      <c r="I235" t="s">
        <v>303</v>
      </c>
      <c r="J235" t="s">
        <v>232</v>
      </c>
      <c r="K235" t="s">
        <v>245</v>
      </c>
      <c r="L235" s="23">
        <v>44116</v>
      </c>
      <c r="M235" s="24">
        <v>267</v>
      </c>
      <c r="N235" t="s">
        <v>293</v>
      </c>
    </row>
    <row r="236" spans="1:14">
      <c r="A236" s="21">
        <v>1764</v>
      </c>
      <c r="B236" t="s">
        <v>599</v>
      </c>
      <c r="C236" t="s">
        <v>329</v>
      </c>
      <c r="D236" s="22">
        <v>15</v>
      </c>
      <c r="E236" s="22">
        <v>22</v>
      </c>
      <c r="F236" s="22">
        <v>0</v>
      </c>
      <c r="G236" t="s">
        <v>599</v>
      </c>
      <c r="H236" t="s">
        <v>331</v>
      </c>
      <c r="I236" t="s">
        <v>286</v>
      </c>
      <c r="J236" t="s">
        <v>261</v>
      </c>
      <c r="K236" t="s">
        <v>245</v>
      </c>
      <c r="M236" s="24">
        <v>37</v>
      </c>
      <c r="N236" t="s">
        <v>311</v>
      </c>
    </row>
    <row r="237" spans="1:14">
      <c r="A237" s="21">
        <v>1766</v>
      </c>
      <c r="B237" t="s">
        <v>600</v>
      </c>
      <c r="C237" t="s">
        <v>321</v>
      </c>
      <c r="D237" s="22">
        <v>118</v>
      </c>
      <c r="E237" s="22">
        <v>124</v>
      </c>
      <c r="F237" s="22">
        <v>0</v>
      </c>
      <c r="G237" t="s">
        <v>583</v>
      </c>
      <c r="H237" t="s">
        <v>291</v>
      </c>
      <c r="I237" t="s">
        <v>303</v>
      </c>
      <c r="J237" t="s">
        <v>232</v>
      </c>
      <c r="K237" t="s">
        <v>245</v>
      </c>
      <c r="L237" s="23">
        <v>44123</v>
      </c>
      <c r="M237" s="24">
        <v>242</v>
      </c>
      <c r="N237" t="s">
        <v>293</v>
      </c>
    </row>
    <row r="238" spans="1:14">
      <c r="A238" s="21">
        <v>1770</v>
      </c>
      <c r="B238" t="s">
        <v>601</v>
      </c>
      <c r="C238" t="s">
        <v>321</v>
      </c>
      <c r="D238" s="22">
        <v>193</v>
      </c>
      <c r="E238" s="22">
        <v>186</v>
      </c>
      <c r="F238" s="22">
        <v>0</v>
      </c>
      <c r="G238" t="s">
        <v>583</v>
      </c>
      <c r="H238" t="s">
        <v>291</v>
      </c>
      <c r="I238" t="s">
        <v>303</v>
      </c>
      <c r="J238" t="s">
        <v>232</v>
      </c>
      <c r="K238" t="s">
        <v>245</v>
      </c>
      <c r="L238" s="23">
        <v>43864</v>
      </c>
      <c r="M238" s="24">
        <v>379</v>
      </c>
      <c r="N238" t="s">
        <v>396</v>
      </c>
    </row>
    <row r="239" spans="1:14">
      <c r="A239" s="21">
        <v>1794</v>
      </c>
      <c r="B239" t="s">
        <v>602</v>
      </c>
      <c r="C239" t="s">
        <v>289</v>
      </c>
      <c r="D239" s="22">
        <v>29</v>
      </c>
      <c r="E239" s="22">
        <v>24</v>
      </c>
      <c r="F239" s="22">
        <v>0</v>
      </c>
      <c r="G239" t="s">
        <v>583</v>
      </c>
      <c r="H239" t="s">
        <v>291</v>
      </c>
      <c r="I239" t="s">
        <v>303</v>
      </c>
      <c r="J239" t="s">
        <v>232</v>
      </c>
      <c r="K239" t="s">
        <v>245</v>
      </c>
      <c r="L239" s="23">
        <v>44137</v>
      </c>
      <c r="M239" s="24">
        <v>53</v>
      </c>
      <c r="N239" t="s">
        <v>293</v>
      </c>
    </row>
    <row r="240" spans="1:14">
      <c r="A240" s="21">
        <v>1796</v>
      </c>
      <c r="B240" t="s">
        <v>603</v>
      </c>
      <c r="C240" t="s">
        <v>321</v>
      </c>
      <c r="D240" s="22">
        <v>157</v>
      </c>
      <c r="E240" s="22">
        <v>154</v>
      </c>
      <c r="F240" s="22">
        <v>0</v>
      </c>
      <c r="G240" t="s">
        <v>583</v>
      </c>
      <c r="H240" t="s">
        <v>291</v>
      </c>
      <c r="I240" t="s">
        <v>303</v>
      </c>
      <c r="J240" t="s">
        <v>232</v>
      </c>
      <c r="K240" t="s">
        <v>245</v>
      </c>
      <c r="L240" s="23">
        <v>43864</v>
      </c>
      <c r="M240" s="24">
        <v>311</v>
      </c>
      <c r="N240" t="s">
        <v>396</v>
      </c>
    </row>
    <row r="241" spans="1:14">
      <c r="A241" s="21">
        <v>1824</v>
      </c>
      <c r="B241" t="s">
        <v>604</v>
      </c>
      <c r="C241" t="s">
        <v>329</v>
      </c>
      <c r="D241" s="22">
        <v>148</v>
      </c>
      <c r="E241" s="22">
        <v>113</v>
      </c>
      <c r="F241" s="22">
        <v>0</v>
      </c>
      <c r="G241" t="s">
        <v>604</v>
      </c>
      <c r="H241" t="s">
        <v>331</v>
      </c>
      <c r="I241" t="s">
        <v>286</v>
      </c>
      <c r="J241" t="s">
        <v>232</v>
      </c>
      <c r="K241" t="s">
        <v>245</v>
      </c>
      <c r="L241" s="23">
        <v>44319</v>
      </c>
      <c r="M241" s="24">
        <v>261</v>
      </c>
      <c r="N241" t="s">
        <v>339</v>
      </c>
    </row>
    <row r="242" spans="1:14">
      <c r="A242" s="21">
        <v>1825</v>
      </c>
      <c r="B242" t="s">
        <v>605</v>
      </c>
      <c r="C242" t="s">
        <v>289</v>
      </c>
      <c r="D242" s="22">
        <v>85</v>
      </c>
      <c r="E242" s="22">
        <v>98</v>
      </c>
      <c r="F242" s="22">
        <v>0</v>
      </c>
      <c r="G242" t="s">
        <v>583</v>
      </c>
      <c r="H242" t="s">
        <v>291</v>
      </c>
      <c r="I242" t="s">
        <v>303</v>
      </c>
      <c r="J242" t="s">
        <v>232</v>
      </c>
      <c r="K242" t="s">
        <v>245</v>
      </c>
      <c r="L242" s="23">
        <v>44116</v>
      </c>
      <c r="M242" s="24">
        <v>183</v>
      </c>
      <c r="N242" t="s">
        <v>293</v>
      </c>
    </row>
    <row r="243" spans="1:14">
      <c r="A243" s="21">
        <v>1826</v>
      </c>
      <c r="B243" t="s">
        <v>606</v>
      </c>
      <c r="C243" t="s">
        <v>321</v>
      </c>
      <c r="D243" s="22">
        <v>5</v>
      </c>
      <c r="E243" s="22">
        <v>10</v>
      </c>
      <c r="F243" s="22">
        <v>0</v>
      </c>
      <c r="G243" t="s">
        <v>583</v>
      </c>
      <c r="H243" t="s">
        <v>291</v>
      </c>
      <c r="I243" t="s">
        <v>303</v>
      </c>
      <c r="J243" t="s">
        <v>232</v>
      </c>
      <c r="K243" t="s">
        <v>245</v>
      </c>
      <c r="L243" s="23">
        <v>44116</v>
      </c>
      <c r="M243" s="24">
        <v>15</v>
      </c>
      <c r="N243" t="s">
        <v>293</v>
      </c>
    </row>
    <row r="244" spans="1:14">
      <c r="A244" s="21">
        <v>1834</v>
      </c>
      <c r="B244" t="s">
        <v>607</v>
      </c>
      <c r="C244" t="s">
        <v>347</v>
      </c>
      <c r="D244" s="22">
        <v>107</v>
      </c>
      <c r="E244" s="22">
        <v>134</v>
      </c>
      <c r="F244" s="22">
        <v>0</v>
      </c>
      <c r="G244" t="s">
        <v>477</v>
      </c>
      <c r="H244" t="s">
        <v>331</v>
      </c>
      <c r="I244" t="s">
        <v>303</v>
      </c>
      <c r="J244" t="s">
        <v>232</v>
      </c>
      <c r="K244" t="s">
        <v>245</v>
      </c>
      <c r="L244" s="23">
        <v>44319</v>
      </c>
      <c r="M244" s="24">
        <v>241</v>
      </c>
      <c r="N244" t="s">
        <v>339</v>
      </c>
    </row>
    <row r="245" spans="1:14">
      <c r="A245" s="21">
        <v>1835</v>
      </c>
      <c r="B245" t="s">
        <v>608</v>
      </c>
      <c r="C245" t="s">
        <v>347</v>
      </c>
      <c r="D245" s="22">
        <v>20</v>
      </c>
      <c r="E245" s="22">
        <v>13</v>
      </c>
      <c r="F245" s="22">
        <v>0</v>
      </c>
      <c r="G245" t="s">
        <v>477</v>
      </c>
      <c r="H245" t="s">
        <v>331</v>
      </c>
      <c r="I245" t="s">
        <v>303</v>
      </c>
      <c r="J245" t="s">
        <v>232</v>
      </c>
      <c r="K245" t="s">
        <v>245</v>
      </c>
      <c r="L245" s="23">
        <v>44487</v>
      </c>
      <c r="M245" s="24">
        <v>33</v>
      </c>
      <c r="N245" t="s">
        <v>287</v>
      </c>
    </row>
    <row r="246" spans="1:14">
      <c r="A246" s="21">
        <v>1841</v>
      </c>
      <c r="B246" t="s">
        <v>609</v>
      </c>
      <c r="C246" t="s">
        <v>347</v>
      </c>
      <c r="D246" s="22">
        <v>280</v>
      </c>
      <c r="E246" s="22">
        <v>264</v>
      </c>
      <c r="F246" s="22">
        <v>0</v>
      </c>
      <c r="G246" t="s">
        <v>477</v>
      </c>
      <c r="H246" t="s">
        <v>331</v>
      </c>
      <c r="I246" t="s">
        <v>303</v>
      </c>
      <c r="J246" t="s">
        <v>232</v>
      </c>
      <c r="K246" t="s">
        <v>245</v>
      </c>
      <c r="L246" s="23">
        <v>44237</v>
      </c>
      <c r="M246" s="24">
        <v>544</v>
      </c>
      <c r="N246" t="s">
        <v>339</v>
      </c>
    </row>
    <row r="247" spans="1:14">
      <c r="A247" s="21">
        <v>1852</v>
      </c>
      <c r="B247" t="s">
        <v>610</v>
      </c>
      <c r="C247" t="s">
        <v>321</v>
      </c>
      <c r="D247" s="22">
        <v>211</v>
      </c>
      <c r="E247" s="22">
        <v>196</v>
      </c>
      <c r="F247" s="22">
        <v>0</v>
      </c>
      <c r="G247" t="s">
        <v>583</v>
      </c>
      <c r="H247" t="s">
        <v>291</v>
      </c>
      <c r="I247" t="s">
        <v>303</v>
      </c>
      <c r="J247" t="s">
        <v>232</v>
      </c>
      <c r="K247" t="s">
        <v>245</v>
      </c>
      <c r="L247" s="23">
        <v>43864</v>
      </c>
      <c r="M247" s="24">
        <v>407</v>
      </c>
      <c r="N247" t="s">
        <v>396</v>
      </c>
    </row>
    <row r="248" spans="1:14">
      <c r="A248" s="21">
        <v>1881</v>
      </c>
      <c r="B248" t="s">
        <v>611</v>
      </c>
      <c r="C248" t="s">
        <v>357</v>
      </c>
      <c r="D248" s="22">
        <v>102</v>
      </c>
      <c r="E248" s="22">
        <v>153</v>
      </c>
      <c r="F248" s="22">
        <v>0</v>
      </c>
      <c r="G248" t="s">
        <v>612</v>
      </c>
      <c r="H248" t="s">
        <v>291</v>
      </c>
      <c r="I248" t="s">
        <v>336</v>
      </c>
      <c r="J248" t="s">
        <v>232</v>
      </c>
      <c r="K248" t="s">
        <v>245</v>
      </c>
      <c r="L248" s="23">
        <v>43864</v>
      </c>
      <c r="M248" s="24">
        <v>255</v>
      </c>
      <c r="N248" t="s">
        <v>396</v>
      </c>
    </row>
    <row r="249" spans="1:14">
      <c r="A249" s="21">
        <v>1893</v>
      </c>
      <c r="B249" t="s">
        <v>613</v>
      </c>
      <c r="C249" t="s">
        <v>329</v>
      </c>
      <c r="D249" s="22">
        <v>162</v>
      </c>
      <c r="E249" s="22">
        <v>136</v>
      </c>
      <c r="F249" s="22">
        <v>0</v>
      </c>
      <c r="G249" t="s">
        <v>477</v>
      </c>
      <c r="H249" t="s">
        <v>331</v>
      </c>
      <c r="I249" t="s">
        <v>303</v>
      </c>
      <c r="J249" t="s">
        <v>232</v>
      </c>
      <c r="K249" t="s">
        <v>245</v>
      </c>
      <c r="L249" s="23">
        <v>44231</v>
      </c>
      <c r="M249" s="24">
        <v>298</v>
      </c>
      <c r="N249" t="s">
        <v>339</v>
      </c>
    </row>
    <row r="250" spans="1:14">
      <c r="A250" s="21">
        <v>1895</v>
      </c>
      <c r="B250" t="s">
        <v>614</v>
      </c>
      <c r="C250" t="s">
        <v>329</v>
      </c>
      <c r="D250" s="22">
        <v>76</v>
      </c>
      <c r="E250" s="22">
        <v>60</v>
      </c>
      <c r="F250" s="22">
        <v>0</v>
      </c>
      <c r="G250" t="s">
        <v>477</v>
      </c>
      <c r="H250" t="s">
        <v>331</v>
      </c>
      <c r="I250" t="s">
        <v>303</v>
      </c>
      <c r="J250" t="s">
        <v>232</v>
      </c>
      <c r="K250" t="s">
        <v>245</v>
      </c>
      <c r="L250" s="23">
        <v>44277</v>
      </c>
      <c r="M250" s="24">
        <v>136</v>
      </c>
      <c r="N250" t="s">
        <v>339</v>
      </c>
    </row>
    <row r="251" spans="1:14">
      <c r="A251" s="21">
        <v>1923</v>
      </c>
      <c r="B251" t="s">
        <v>615</v>
      </c>
      <c r="C251" t="s">
        <v>321</v>
      </c>
      <c r="D251" s="22">
        <v>49</v>
      </c>
      <c r="E251" s="22">
        <v>43</v>
      </c>
      <c r="F251" s="22">
        <v>0</v>
      </c>
      <c r="G251" t="s">
        <v>583</v>
      </c>
      <c r="H251" t="s">
        <v>291</v>
      </c>
      <c r="I251" t="s">
        <v>303</v>
      </c>
      <c r="J251" t="s">
        <v>232</v>
      </c>
      <c r="K251" t="s">
        <v>245</v>
      </c>
      <c r="L251" s="23">
        <v>44116</v>
      </c>
      <c r="M251" s="24">
        <v>92</v>
      </c>
      <c r="N251" t="s">
        <v>293</v>
      </c>
    </row>
    <row r="252" spans="1:14">
      <c r="A252" s="21">
        <v>1931</v>
      </c>
      <c r="B252" t="s">
        <v>616</v>
      </c>
      <c r="C252" t="s">
        <v>321</v>
      </c>
      <c r="D252" s="22">
        <v>95</v>
      </c>
      <c r="E252" s="22">
        <v>85</v>
      </c>
      <c r="F252" s="22">
        <v>0</v>
      </c>
      <c r="G252" t="s">
        <v>583</v>
      </c>
      <c r="H252" t="s">
        <v>291</v>
      </c>
      <c r="I252" t="s">
        <v>303</v>
      </c>
      <c r="J252" t="s">
        <v>232</v>
      </c>
      <c r="K252" t="s">
        <v>245</v>
      </c>
      <c r="L252" s="23">
        <v>44116</v>
      </c>
      <c r="M252" s="24">
        <v>180</v>
      </c>
      <c r="N252" t="s">
        <v>293</v>
      </c>
    </row>
    <row r="253" spans="1:14">
      <c r="A253" s="21">
        <v>1939</v>
      </c>
      <c r="B253" t="s">
        <v>617</v>
      </c>
      <c r="C253" t="s">
        <v>321</v>
      </c>
      <c r="D253" s="22">
        <v>190</v>
      </c>
      <c r="E253" s="22">
        <v>186</v>
      </c>
      <c r="F253" s="22">
        <v>0</v>
      </c>
      <c r="G253" t="s">
        <v>583</v>
      </c>
      <c r="H253" t="s">
        <v>291</v>
      </c>
      <c r="I253" t="s">
        <v>303</v>
      </c>
      <c r="J253" t="s">
        <v>232</v>
      </c>
      <c r="K253" t="s">
        <v>245</v>
      </c>
      <c r="L253" s="23">
        <v>43862</v>
      </c>
      <c r="M253" s="24">
        <v>376</v>
      </c>
      <c r="N253" t="s">
        <v>396</v>
      </c>
    </row>
    <row r="254" spans="1:14">
      <c r="A254" s="21">
        <v>1968</v>
      </c>
      <c r="B254" t="s">
        <v>618</v>
      </c>
      <c r="C254" t="s">
        <v>329</v>
      </c>
      <c r="D254" s="22">
        <v>118</v>
      </c>
      <c r="E254" s="22">
        <v>82</v>
      </c>
      <c r="F254" s="22">
        <v>0</v>
      </c>
      <c r="G254" t="s">
        <v>330</v>
      </c>
      <c r="H254" t="s">
        <v>331</v>
      </c>
      <c r="I254" t="s">
        <v>286</v>
      </c>
      <c r="J254" t="s">
        <v>232</v>
      </c>
      <c r="K254" t="s">
        <v>245</v>
      </c>
      <c r="L254" s="23">
        <v>44231</v>
      </c>
      <c r="M254" s="24">
        <v>200</v>
      </c>
      <c r="N254" t="s">
        <v>339</v>
      </c>
    </row>
    <row r="255" spans="1:14">
      <c r="A255" s="21">
        <v>1970</v>
      </c>
      <c r="B255" t="s">
        <v>619</v>
      </c>
      <c r="C255" t="s">
        <v>321</v>
      </c>
      <c r="D255" s="22">
        <v>91</v>
      </c>
      <c r="E255" s="22">
        <v>71</v>
      </c>
      <c r="F255" s="22">
        <v>0</v>
      </c>
      <c r="G255" t="s">
        <v>583</v>
      </c>
      <c r="H255" t="s">
        <v>291</v>
      </c>
      <c r="I255" t="s">
        <v>303</v>
      </c>
      <c r="J255" t="s">
        <v>232</v>
      </c>
      <c r="K255" t="s">
        <v>245</v>
      </c>
      <c r="L255" s="23">
        <v>43864</v>
      </c>
      <c r="M255" s="24">
        <v>162</v>
      </c>
      <c r="N255" t="s">
        <v>396</v>
      </c>
    </row>
    <row r="256" spans="1:14">
      <c r="A256" s="21">
        <v>1984</v>
      </c>
      <c r="B256" t="s">
        <v>620</v>
      </c>
      <c r="C256" t="s">
        <v>321</v>
      </c>
      <c r="D256" s="22">
        <v>124</v>
      </c>
      <c r="E256" s="22">
        <v>130</v>
      </c>
      <c r="F256" s="22">
        <v>0</v>
      </c>
      <c r="G256" t="s">
        <v>583</v>
      </c>
      <c r="H256" t="s">
        <v>291</v>
      </c>
      <c r="I256" t="s">
        <v>303</v>
      </c>
      <c r="J256" t="s">
        <v>232</v>
      </c>
      <c r="K256" t="s">
        <v>245</v>
      </c>
      <c r="L256" s="23">
        <v>44144</v>
      </c>
      <c r="M256" s="24">
        <v>254</v>
      </c>
      <c r="N256" t="s">
        <v>293</v>
      </c>
    </row>
    <row r="257" spans="1:14">
      <c r="A257" s="21">
        <v>1992</v>
      </c>
      <c r="B257" t="s">
        <v>621</v>
      </c>
      <c r="C257" t="s">
        <v>289</v>
      </c>
      <c r="D257" s="22">
        <v>210</v>
      </c>
      <c r="E257" s="22">
        <v>193</v>
      </c>
      <c r="F257" s="22">
        <v>0</v>
      </c>
      <c r="G257" t="s">
        <v>583</v>
      </c>
      <c r="H257" t="s">
        <v>291</v>
      </c>
      <c r="I257" t="s">
        <v>303</v>
      </c>
      <c r="J257" t="s">
        <v>232</v>
      </c>
      <c r="K257" t="s">
        <v>245</v>
      </c>
      <c r="L257" s="23">
        <v>44144</v>
      </c>
      <c r="M257" s="24">
        <v>403</v>
      </c>
      <c r="N257" t="s">
        <v>293</v>
      </c>
    </row>
    <row r="258" spans="1:14">
      <c r="A258" s="21">
        <v>2005</v>
      </c>
      <c r="B258" t="s">
        <v>622</v>
      </c>
      <c r="C258" t="s">
        <v>347</v>
      </c>
      <c r="D258" s="22">
        <v>208</v>
      </c>
      <c r="E258" s="22">
        <v>207</v>
      </c>
      <c r="F258" s="22">
        <v>0</v>
      </c>
      <c r="G258" t="s">
        <v>623</v>
      </c>
      <c r="H258" t="s">
        <v>331</v>
      </c>
      <c r="I258" t="s">
        <v>286</v>
      </c>
      <c r="J258" t="s">
        <v>232</v>
      </c>
      <c r="K258" t="s">
        <v>245</v>
      </c>
      <c r="L258" s="23">
        <v>44319</v>
      </c>
      <c r="M258" s="24">
        <v>415</v>
      </c>
      <c r="N258" t="s">
        <v>339</v>
      </c>
    </row>
    <row r="259" spans="1:14">
      <c r="A259" s="21">
        <v>2014</v>
      </c>
      <c r="B259" t="s">
        <v>624</v>
      </c>
      <c r="C259" t="s">
        <v>381</v>
      </c>
      <c r="D259" s="22">
        <v>29</v>
      </c>
      <c r="E259" s="22">
        <v>36</v>
      </c>
      <c r="F259" s="22">
        <v>0</v>
      </c>
      <c r="G259" t="s">
        <v>311</v>
      </c>
      <c r="H259" t="s">
        <v>331</v>
      </c>
      <c r="I259" t="s">
        <v>286</v>
      </c>
      <c r="J259" t="s">
        <v>261</v>
      </c>
      <c r="K259" t="s">
        <v>245</v>
      </c>
      <c r="M259" s="24">
        <v>65</v>
      </c>
      <c r="N259" t="s">
        <v>311</v>
      </c>
    </row>
    <row r="260" spans="1:14">
      <c r="A260" s="21">
        <v>2016</v>
      </c>
      <c r="B260" t="s">
        <v>625</v>
      </c>
      <c r="C260" t="s">
        <v>289</v>
      </c>
      <c r="D260" s="22">
        <v>128</v>
      </c>
      <c r="E260" s="22">
        <v>173</v>
      </c>
      <c r="F260" s="22">
        <v>0</v>
      </c>
      <c r="G260" t="s">
        <v>583</v>
      </c>
      <c r="H260" t="s">
        <v>291</v>
      </c>
      <c r="I260" t="s">
        <v>303</v>
      </c>
      <c r="J260" t="s">
        <v>232</v>
      </c>
      <c r="K260" t="s">
        <v>245</v>
      </c>
      <c r="L260" s="23">
        <v>44165</v>
      </c>
      <c r="M260" s="24">
        <v>301</v>
      </c>
      <c r="N260" t="s">
        <v>293</v>
      </c>
    </row>
    <row r="261" spans="1:14">
      <c r="A261" s="21">
        <v>2035</v>
      </c>
      <c r="B261" t="s">
        <v>626</v>
      </c>
      <c r="C261" t="s">
        <v>329</v>
      </c>
      <c r="D261" s="22">
        <v>98</v>
      </c>
      <c r="E261" s="22">
        <v>95</v>
      </c>
      <c r="F261" s="22">
        <v>0</v>
      </c>
      <c r="G261" t="s">
        <v>330</v>
      </c>
      <c r="H261" t="s">
        <v>331</v>
      </c>
      <c r="I261" t="s">
        <v>286</v>
      </c>
      <c r="J261" t="s">
        <v>232</v>
      </c>
      <c r="K261" t="s">
        <v>245</v>
      </c>
      <c r="L261" s="23">
        <v>44229</v>
      </c>
      <c r="M261" s="24">
        <v>193</v>
      </c>
      <c r="N261" t="s">
        <v>339</v>
      </c>
    </row>
    <row r="262" spans="1:14">
      <c r="A262" s="21">
        <v>2038</v>
      </c>
      <c r="B262" t="s">
        <v>627</v>
      </c>
      <c r="C262" t="s">
        <v>329</v>
      </c>
      <c r="D262" s="22">
        <v>229</v>
      </c>
      <c r="E262" s="22">
        <v>207</v>
      </c>
      <c r="F262" s="22">
        <v>0</v>
      </c>
      <c r="G262" t="s">
        <v>628</v>
      </c>
      <c r="H262" t="s">
        <v>331</v>
      </c>
      <c r="I262" t="s">
        <v>292</v>
      </c>
      <c r="J262" t="s">
        <v>232</v>
      </c>
      <c r="K262" t="s">
        <v>245</v>
      </c>
      <c r="L262" s="23">
        <v>44229</v>
      </c>
      <c r="M262" s="24">
        <v>436</v>
      </c>
      <c r="N262" t="s">
        <v>339</v>
      </c>
    </row>
    <row r="263" spans="1:14">
      <c r="A263" s="21">
        <v>2050</v>
      </c>
      <c r="B263" t="s">
        <v>629</v>
      </c>
      <c r="C263" t="s">
        <v>289</v>
      </c>
      <c r="D263" s="22">
        <v>47</v>
      </c>
      <c r="E263" s="22">
        <v>47</v>
      </c>
      <c r="F263" s="22">
        <v>0</v>
      </c>
      <c r="G263" t="s">
        <v>629</v>
      </c>
      <c r="H263" t="s">
        <v>331</v>
      </c>
      <c r="I263" t="s">
        <v>286</v>
      </c>
      <c r="J263" t="s">
        <v>232</v>
      </c>
      <c r="K263" t="s">
        <v>245</v>
      </c>
      <c r="L263" s="23">
        <v>44236</v>
      </c>
      <c r="M263" s="24">
        <v>94</v>
      </c>
      <c r="N263" t="s">
        <v>339</v>
      </c>
    </row>
    <row r="264" spans="1:14">
      <c r="A264" s="21">
        <v>2058</v>
      </c>
      <c r="B264" t="s">
        <v>630</v>
      </c>
      <c r="C264" t="s">
        <v>289</v>
      </c>
      <c r="D264" s="22">
        <v>44</v>
      </c>
      <c r="E264" s="22">
        <v>30</v>
      </c>
      <c r="F264" s="22">
        <v>0</v>
      </c>
      <c r="G264" t="s">
        <v>630</v>
      </c>
      <c r="H264" t="s">
        <v>331</v>
      </c>
      <c r="I264" t="s">
        <v>286</v>
      </c>
      <c r="J264" t="s">
        <v>232</v>
      </c>
      <c r="K264" t="s">
        <v>245</v>
      </c>
      <c r="L264" s="23">
        <v>44438</v>
      </c>
      <c r="M264" s="24">
        <v>74</v>
      </c>
      <c r="N264" t="s">
        <v>287</v>
      </c>
    </row>
    <row r="265" spans="1:14">
      <c r="A265" s="21">
        <v>2076</v>
      </c>
      <c r="B265" t="s">
        <v>631</v>
      </c>
      <c r="C265" t="s">
        <v>289</v>
      </c>
      <c r="D265" s="22">
        <v>140</v>
      </c>
      <c r="E265" s="22">
        <v>153</v>
      </c>
      <c r="F265" s="22">
        <v>0</v>
      </c>
      <c r="G265" t="s">
        <v>583</v>
      </c>
      <c r="H265" t="s">
        <v>291</v>
      </c>
      <c r="I265" t="s">
        <v>303</v>
      </c>
      <c r="J265" t="s">
        <v>232</v>
      </c>
      <c r="K265" t="s">
        <v>245</v>
      </c>
      <c r="L265" s="23">
        <v>44144</v>
      </c>
      <c r="M265" s="24">
        <v>293</v>
      </c>
      <c r="N265" t="s">
        <v>293</v>
      </c>
    </row>
    <row r="266" spans="1:14">
      <c r="A266" s="21">
        <v>2078</v>
      </c>
      <c r="B266" t="s">
        <v>632</v>
      </c>
      <c r="C266" t="s">
        <v>321</v>
      </c>
      <c r="D266" s="22">
        <v>241</v>
      </c>
      <c r="E266" s="22">
        <v>198</v>
      </c>
      <c r="F266" s="22">
        <v>0</v>
      </c>
      <c r="G266" t="s">
        <v>583</v>
      </c>
      <c r="H266" t="s">
        <v>291</v>
      </c>
      <c r="I266" t="s">
        <v>303</v>
      </c>
      <c r="J266" t="s">
        <v>232</v>
      </c>
      <c r="K266" t="s">
        <v>245</v>
      </c>
      <c r="L266" s="23">
        <v>43860</v>
      </c>
      <c r="M266" s="24">
        <v>439</v>
      </c>
      <c r="N266" t="s">
        <v>396</v>
      </c>
    </row>
    <row r="267" spans="1:14">
      <c r="A267" s="21">
        <v>2100</v>
      </c>
      <c r="B267" t="s">
        <v>633</v>
      </c>
      <c r="C267" t="s">
        <v>423</v>
      </c>
      <c r="D267" s="22">
        <v>90</v>
      </c>
      <c r="E267" s="22">
        <v>99</v>
      </c>
      <c r="F267" s="22">
        <v>0</v>
      </c>
      <c r="G267" t="s">
        <v>575</v>
      </c>
      <c r="H267" t="s">
        <v>307</v>
      </c>
      <c r="I267" t="s">
        <v>303</v>
      </c>
      <c r="J267" t="s">
        <v>232</v>
      </c>
      <c r="K267" t="s">
        <v>245</v>
      </c>
      <c r="L267" s="23">
        <v>44230</v>
      </c>
      <c r="M267" s="24">
        <v>189</v>
      </c>
      <c r="N267" t="s">
        <v>339</v>
      </c>
    </row>
    <row r="268" spans="1:14">
      <c r="A268" s="21">
        <v>2109</v>
      </c>
      <c r="B268" t="s">
        <v>634</v>
      </c>
      <c r="C268" t="s">
        <v>295</v>
      </c>
      <c r="D268" s="22">
        <v>108</v>
      </c>
      <c r="E268" s="22">
        <v>125</v>
      </c>
      <c r="F268" s="22">
        <v>0</v>
      </c>
      <c r="G268" t="s">
        <v>512</v>
      </c>
      <c r="H268" t="s">
        <v>400</v>
      </c>
      <c r="I268" t="s">
        <v>303</v>
      </c>
      <c r="J268" t="s">
        <v>232</v>
      </c>
      <c r="K268" t="s">
        <v>245</v>
      </c>
      <c r="L268" s="23">
        <v>44228</v>
      </c>
      <c r="M268" s="24">
        <v>233</v>
      </c>
      <c r="N268" t="s">
        <v>339</v>
      </c>
    </row>
    <row r="269" spans="1:14">
      <c r="A269" s="21">
        <v>2116</v>
      </c>
      <c r="B269" t="s">
        <v>635</v>
      </c>
      <c r="C269" t="s">
        <v>295</v>
      </c>
      <c r="D269" s="22">
        <v>117</v>
      </c>
      <c r="E269" s="22">
        <v>133</v>
      </c>
      <c r="F269" s="22">
        <v>0</v>
      </c>
      <c r="G269" t="s">
        <v>512</v>
      </c>
      <c r="H269" t="s">
        <v>296</v>
      </c>
      <c r="I269" t="s">
        <v>303</v>
      </c>
      <c r="J269" t="s">
        <v>232</v>
      </c>
      <c r="K269" t="s">
        <v>245</v>
      </c>
      <c r="L269" s="23">
        <v>44032</v>
      </c>
      <c r="M269" s="24">
        <v>250</v>
      </c>
      <c r="N269" t="s">
        <v>367</v>
      </c>
    </row>
    <row r="270" spans="1:14">
      <c r="A270" s="21">
        <v>2117</v>
      </c>
      <c r="B270" t="s">
        <v>636</v>
      </c>
      <c r="C270" t="s">
        <v>295</v>
      </c>
      <c r="D270" s="22">
        <v>144</v>
      </c>
      <c r="E270" s="22">
        <v>148</v>
      </c>
      <c r="F270" s="22">
        <v>0</v>
      </c>
      <c r="G270" t="s">
        <v>512</v>
      </c>
      <c r="H270" t="s">
        <v>296</v>
      </c>
      <c r="I270" t="s">
        <v>303</v>
      </c>
      <c r="J270" t="s">
        <v>232</v>
      </c>
      <c r="K270" t="s">
        <v>245</v>
      </c>
      <c r="L270" s="23">
        <v>43984</v>
      </c>
      <c r="M270" s="24">
        <v>292</v>
      </c>
      <c r="N270" t="s">
        <v>367</v>
      </c>
    </row>
    <row r="271" spans="1:14">
      <c r="A271" s="21">
        <v>2118</v>
      </c>
      <c r="B271" t="s">
        <v>637</v>
      </c>
      <c r="C271" t="s">
        <v>295</v>
      </c>
      <c r="D271" s="22">
        <v>101</v>
      </c>
      <c r="E271" s="22">
        <v>119</v>
      </c>
      <c r="F271" s="22">
        <v>0</v>
      </c>
      <c r="G271" t="s">
        <v>512</v>
      </c>
      <c r="H271" t="s">
        <v>296</v>
      </c>
      <c r="I271" t="s">
        <v>303</v>
      </c>
      <c r="J271" t="s">
        <v>232</v>
      </c>
      <c r="K271" t="s">
        <v>245</v>
      </c>
      <c r="L271" s="23">
        <v>44006</v>
      </c>
      <c r="M271" s="24">
        <v>220</v>
      </c>
      <c r="N271" t="s">
        <v>367</v>
      </c>
    </row>
    <row r="272" spans="1:14">
      <c r="A272" s="21">
        <v>2171</v>
      </c>
      <c r="B272" t="s">
        <v>638</v>
      </c>
      <c r="C272" t="s">
        <v>306</v>
      </c>
      <c r="D272" s="22">
        <v>84</v>
      </c>
      <c r="E272" s="22">
        <v>86</v>
      </c>
      <c r="F272" s="22">
        <v>0</v>
      </c>
      <c r="G272" t="s">
        <v>448</v>
      </c>
      <c r="H272" t="s">
        <v>310</v>
      </c>
      <c r="I272" t="s">
        <v>303</v>
      </c>
      <c r="J272" t="s">
        <v>232</v>
      </c>
      <c r="K272" t="s">
        <v>245</v>
      </c>
      <c r="L272" s="23">
        <v>44319</v>
      </c>
      <c r="M272" s="24">
        <v>170</v>
      </c>
      <c r="N272" t="s">
        <v>339</v>
      </c>
    </row>
    <row r="273" spans="1:14">
      <c r="A273" s="21">
        <v>2192</v>
      </c>
      <c r="B273" t="s">
        <v>639</v>
      </c>
      <c r="C273" t="s">
        <v>347</v>
      </c>
      <c r="D273" s="22">
        <v>67</v>
      </c>
      <c r="E273" s="22">
        <v>70</v>
      </c>
      <c r="F273" s="22">
        <v>0</v>
      </c>
      <c r="G273" t="s">
        <v>639</v>
      </c>
      <c r="H273" t="s">
        <v>310</v>
      </c>
      <c r="I273" t="s">
        <v>286</v>
      </c>
      <c r="J273" t="s">
        <v>232</v>
      </c>
      <c r="K273" t="s">
        <v>245</v>
      </c>
      <c r="L273" s="23">
        <v>44228</v>
      </c>
      <c r="M273" s="24">
        <v>137</v>
      </c>
      <c r="N273" t="s">
        <v>339</v>
      </c>
    </row>
    <row r="274" spans="1:14">
      <c r="A274" s="21">
        <v>2203</v>
      </c>
      <c r="B274" t="s">
        <v>640</v>
      </c>
      <c r="C274" t="s">
        <v>306</v>
      </c>
      <c r="D274" s="22">
        <v>85</v>
      </c>
      <c r="E274" s="22">
        <v>58</v>
      </c>
      <c r="F274" s="22">
        <v>0</v>
      </c>
      <c r="G274" t="s">
        <v>448</v>
      </c>
      <c r="H274" t="s">
        <v>310</v>
      </c>
      <c r="I274" t="s">
        <v>303</v>
      </c>
      <c r="J274" t="s">
        <v>232</v>
      </c>
      <c r="K274" t="s">
        <v>245</v>
      </c>
      <c r="L274" s="23">
        <v>44293</v>
      </c>
      <c r="M274" s="24">
        <v>143</v>
      </c>
      <c r="N274" t="s">
        <v>339</v>
      </c>
    </row>
    <row r="275" spans="1:14">
      <c r="A275" s="21">
        <v>2207</v>
      </c>
      <c r="B275" t="s">
        <v>641</v>
      </c>
      <c r="C275" t="s">
        <v>306</v>
      </c>
      <c r="D275" s="22">
        <v>76</v>
      </c>
      <c r="E275" s="22">
        <v>73</v>
      </c>
      <c r="F275" s="22">
        <v>0</v>
      </c>
      <c r="G275" t="s">
        <v>448</v>
      </c>
      <c r="H275" t="s">
        <v>310</v>
      </c>
      <c r="I275" t="s">
        <v>303</v>
      </c>
      <c r="J275" t="s">
        <v>232</v>
      </c>
      <c r="K275" t="s">
        <v>245</v>
      </c>
      <c r="L275" s="23">
        <v>44319</v>
      </c>
      <c r="M275" s="24">
        <v>149</v>
      </c>
      <c r="N275" t="s">
        <v>339</v>
      </c>
    </row>
    <row r="276" spans="1:14">
      <c r="A276" s="21">
        <v>2232</v>
      </c>
      <c r="B276" t="s">
        <v>642</v>
      </c>
      <c r="C276" t="s">
        <v>306</v>
      </c>
      <c r="D276" s="22">
        <v>116</v>
      </c>
      <c r="E276" s="22">
        <v>126</v>
      </c>
      <c r="F276" s="22">
        <v>0</v>
      </c>
      <c r="G276" t="s">
        <v>448</v>
      </c>
      <c r="H276" t="s">
        <v>310</v>
      </c>
      <c r="I276" t="s">
        <v>303</v>
      </c>
      <c r="J276" t="s">
        <v>232</v>
      </c>
      <c r="K276" t="s">
        <v>245</v>
      </c>
      <c r="L276" s="23">
        <v>44228</v>
      </c>
      <c r="M276" s="24">
        <v>242</v>
      </c>
      <c r="N276" t="s">
        <v>339</v>
      </c>
    </row>
    <row r="277" spans="1:14">
      <c r="A277" s="21">
        <v>2260</v>
      </c>
      <c r="B277" t="s">
        <v>643</v>
      </c>
      <c r="C277" t="s">
        <v>347</v>
      </c>
      <c r="D277" s="22">
        <v>79</v>
      </c>
      <c r="E277" s="22">
        <v>68</v>
      </c>
      <c r="F277" s="22">
        <v>0</v>
      </c>
      <c r="G277" t="s">
        <v>643</v>
      </c>
      <c r="H277" t="s">
        <v>310</v>
      </c>
      <c r="I277" t="s">
        <v>286</v>
      </c>
      <c r="J277" t="s">
        <v>232</v>
      </c>
      <c r="K277" t="s">
        <v>245</v>
      </c>
      <c r="L277" s="23">
        <v>44228</v>
      </c>
      <c r="M277" s="24">
        <v>147</v>
      </c>
      <c r="N277" t="s">
        <v>339</v>
      </c>
    </row>
    <row r="278" spans="1:14">
      <c r="A278" s="21">
        <v>2261</v>
      </c>
      <c r="B278" t="s">
        <v>644</v>
      </c>
      <c r="C278" t="s">
        <v>306</v>
      </c>
      <c r="D278" s="22">
        <v>117</v>
      </c>
      <c r="E278" s="22">
        <v>112</v>
      </c>
      <c r="F278" s="22">
        <v>0</v>
      </c>
      <c r="G278" t="s">
        <v>448</v>
      </c>
      <c r="H278" t="s">
        <v>310</v>
      </c>
      <c r="I278" t="s">
        <v>303</v>
      </c>
      <c r="J278" t="s">
        <v>232</v>
      </c>
      <c r="K278" t="s">
        <v>245</v>
      </c>
      <c r="L278" s="23">
        <v>44231</v>
      </c>
      <c r="M278" s="24">
        <v>229</v>
      </c>
      <c r="N278" t="s">
        <v>339</v>
      </c>
    </row>
    <row r="279" spans="1:14">
      <c r="A279" s="21">
        <v>2266</v>
      </c>
      <c r="B279" t="s">
        <v>645</v>
      </c>
      <c r="C279" t="s">
        <v>306</v>
      </c>
      <c r="D279" s="22">
        <v>106</v>
      </c>
      <c r="E279" s="22">
        <v>71</v>
      </c>
      <c r="F279" s="22">
        <v>0</v>
      </c>
      <c r="G279" t="s">
        <v>448</v>
      </c>
      <c r="H279" t="s">
        <v>310</v>
      </c>
      <c r="I279" t="s">
        <v>303</v>
      </c>
      <c r="J279" t="s">
        <v>232</v>
      </c>
      <c r="K279" t="s">
        <v>245</v>
      </c>
      <c r="L279" s="23">
        <v>44230</v>
      </c>
      <c r="M279" s="24">
        <v>177</v>
      </c>
      <c r="N279" t="s">
        <v>339</v>
      </c>
    </row>
    <row r="280" spans="1:14">
      <c r="A280" s="21">
        <v>2336</v>
      </c>
      <c r="B280" t="s">
        <v>646</v>
      </c>
      <c r="C280" t="s">
        <v>309</v>
      </c>
      <c r="D280" s="22">
        <v>38</v>
      </c>
      <c r="E280" s="22">
        <v>38</v>
      </c>
      <c r="F280" s="22">
        <v>0</v>
      </c>
      <c r="G280" t="s">
        <v>646</v>
      </c>
      <c r="H280" t="s">
        <v>310</v>
      </c>
      <c r="I280" t="s">
        <v>286</v>
      </c>
      <c r="J280" t="s">
        <v>232</v>
      </c>
      <c r="K280" t="s">
        <v>245</v>
      </c>
      <c r="L280" s="23">
        <v>44228</v>
      </c>
      <c r="M280" s="24">
        <v>76</v>
      </c>
      <c r="N280" t="s">
        <v>339</v>
      </c>
    </row>
    <row r="281" spans="1:14">
      <c r="A281" s="21">
        <v>2339</v>
      </c>
      <c r="B281" t="s">
        <v>647</v>
      </c>
      <c r="C281" t="s">
        <v>306</v>
      </c>
      <c r="D281" s="22">
        <v>47</v>
      </c>
      <c r="E281" s="22">
        <v>56</v>
      </c>
      <c r="F281" s="22">
        <v>0</v>
      </c>
      <c r="G281" t="s">
        <v>448</v>
      </c>
      <c r="H281" t="s">
        <v>310</v>
      </c>
      <c r="I281" t="s">
        <v>303</v>
      </c>
      <c r="J281" t="s">
        <v>232</v>
      </c>
      <c r="K281" t="s">
        <v>245</v>
      </c>
      <c r="L281" s="23">
        <v>44787</v>
      </c>
      <c r="M281" s="24">
        <v>103</v>
      </c>
      <c r="N281" t="s">
        <v>372</v>
      </c>
    </row>
    <row r="282" spans="1:14">
      <c r="A282" s="21">
        <v>2345</v>
      </c>
      <c r="B282" t="s">
        <v>648</v>
      </c>
      <c r="C282" t="s">
        <v>309</v>
      </c>
      <c r="D282" s="22">
        <v>144</v>
      </c>
      <c r="E282" s="22">
        <v>132</v>
      </c>
      <c r="F282" s="22">
        <v>0</v>
      </c>
      <c r="G282" t="s">
        <v>446</v>
      </c>
      <c r="H282" t="s">
        <v>310</v>
      </c>
      <c r="I282" t="s">
        <v>292</v>
      </c>
      <c r="J282" t="s">
        <v>232</v>
      </c>
      <c r="K282" t="s">
        <v>245</v>
      </c>
      <c r="L282" s="23">
        <v>44851</v>
      </c>
      <c r="M282" s="24">
        <v>276</v>
      </c>
      <c r="N282" t="s">
        <v>374</v>
      </c>
    </row>
    <row r="283" spans="1:14">
      <c r="A283" s="21">
        <v>2346</v>
      </c>
      <c r="B283" t="s">
        <v>649</v>
      </c>
      <c r="C283" t="s">
        <v>306</v>
      </c>
      <c r="D283" s="22">
        <v>65</v>
      </c>
      <c r="E283" s="22">
        <v>93</v>
      </c>
      <c r="F283" s="22">
        <v>0</v>
      </c>
      <c r="G283" t="s">
        <v>448</v>
      </c>
      <c r="H283" t="s">
        <v>310</v>
      </c>
      <c r="I283" t="s">
        <v>303</v>
      </c>
      <c r="J283" t="s">
        <v>232</v>
      </c>
      <c r="K283" t="s">
        <v>245</v>
      </c>
      <c r="L283" s="23">
        <v>44319</v>
      </c>
      <c r="M283" s="24">
        <v>158</v>
      </c>
      <c r="N283" t="s">
        <v>339</v>
      </c>
    </row>
    <row r="284" spans="1:14">
      <c r="A284" s="21">
        <v>2348</v>
      </c>
      <c r="B284" t="s">
        <v>650</v>
      </c>
      <c r="C284" t="s">
        <v>306</v>
      </c>
      <c r="D284" s="22">
        <v>79</v>
      </c>
      <c r="E284" s="22">
        <v>73</v>
      </c>
      <c r="F284" s="22">
        <v>0</v>
      </c>
      <c r="G284" t="s">
        <v>448</v>
      </c>
      <c r="H284" t="s">
        <v>310</v>
      </c>
      <c r="I284" t="s">
        <v>303</v>
      </c>
      <c r="J284" t="s">
        <v>232</v>
      </c>
      <c r="K284" t="s">
        <v>245</v>
      </c>
      <c r="L284" s="23">
        <v>44230</v>
      </c>
      <c r="M284" s="24">
        <v>152</v>
      </c>
      <c r="N284" t="s">
        <v>339</v>
      </c>
    </row>
    <row r="285" spans="1:14">
      <c r="A285" s="21">
        <v>2350</v>
      </c>
      <c r="B285" t="s">
        <v>651</v>
      </c>
      <c r="C285" t="s">
        <v>306</v>
      </c>
      <c r="D285" s="22">
        <v>134</v>
      </c>
      <c r="E285" s="22">
        <v>126</v>
      </c>
      <c r="F285" s="22">
        <v>0</v>
      </c>
      <c r="G285" t="s">
        <v>448</v>
      </c>
      <c r="H285" t="s">
        <v>310</v>
      </c>
      <c r="I285" t="s">
        <v>303</v>
      </c>
      <c r="J285" t="s">
        <v>232</v>
      </c>
      <c r="K285" t="s">
        <v>245</v>
      </c>
      <c r="L285" s="23">
        <v>44229</v>
      </c>
      <c r="M285" s="24">
        <v>260</v>
      </c>
      <c r="N285" t="s">
        <v>339</v>
      </c>
    </row>
    <row r="286" spans="1:14">
      <c r="A286" s="21">
        <v>2361</v>
      </c>
      <c r="B286" t="s">
        <v>652</v>
      </c>
      <c r="C286" t="s">
        <v>306</v>
      </c>
      <c r="D286" s="22">
        <v>97</v>
      </c>
      <c r="E286" s="22">
        <v>85</v>
      </c>
      <c r="F286" s="22">
        <v>0</v>
      </c>
      <c r="G286" t="s">
        <v>448</v>
      </c>
      <c r="H286" t="s">
        <v>310</v>
      </c>
      <c r="I286" t="s">
        <v>303</v>
      </c>
      <c r="J286" t="s">
        <v>232</v>
      </c>
      <c r="K286" t="s">
        <v>245</v>
      </c>
      <c r="L286" s="23">
        <v>44231</v>
      </c>
      <c r="M286" s="24">
        <v>182</v>
      </c>
      <c r="N286" t="s">
        <v>339</v>
      </c>
    </row>
    <row r="287" spans="1:14">
      <c r="A287" s="21">
        <v>2363</v>
      </c>
      <c r="B287" t="s">
        <v>653</v>
      </c>
      <c r="C287" t="s">
        <v>306</v>
      </c>
      <c r="D287" s="22">
        <v>101</v>
      </c>
      <c r="E287" s="22">
        <v>77</v>
      </c>
      <c r="F287" s="22">
        <v>0</v>
      </c>
      <c r="G287" t="s">
        <v>448</v>
      </c>
      <c r="H287" t="s">
        <v>310</v>
      </c>
      <c r="I287" t="s">
        <v>303</v>
      </c>
      <c r="J287" t="s">
        <v>232</v>
      </c>
      <c r="K287" t="s">
        <v>245</v>
      </c>
      <c r="L287" s="23">
        <v>44277</v>
      </c>
      <c r="M287" s="24">
        <v>178</v>
      </c>
      <c r="N287" t="s">
        <v>339</v>
      </c>
    </row>
    <row r="288" spans="1:14">
      <c r="A288" s="21">
        <v>2378</v>
      </c>
      <c r="B288" t="s">
        <v>654</v>
      </c>
      <c r="C288" t="s">
        <v>309</v>
      </c>
      <c r="D288" s="22">
        <v>91</v>
      </c>
      <c r="E288" s="22">
        <v>96</v>
      </c>
      <c r="F288" s="22">
        <v>0</v>
      </c>
      <c r="G288" t="s">
        <v>654</v>
      </c>
      <c r="H288" t="s">
        <v>310</v>
      </c>
      <c r="I288" t="s">
        <v>286</v>
      </c>
      <c r="J288" t="s">
        <v>232</v>
      </c>
      <c r="K288" t="s">
        <v>245</v>
      </c>
      <c r="L288" s="23">
        <v>44229</v>
      </c>
      <c r="M288" s="24">
        <v>187</v>
      </c>
      <c r="N288" t="s">
        <v>339</v>
      </c>
    </row>
    <row r="289" spans="1:14">
      <c r="A289" s="21">
        <v>2389</v>
      </c>
      <c r="B289" t="s">
        <v>655</v>
      </c>
      <c r="C289" t="s">
        <v>306</v>
      </c>
      <c r="D289" s="22">
        <v>303</v>
      </c>
      <c r="E289" s="22">
        <v>281</v>
      </c>
      <c r="F289" s="22">
        <v>0</v>
      </c>
      <c r="G289" t="s">
        <v>448</v>
      </c>
      <c r="H289" t="s">
        <v>310</v>
      </c>
      <c r="I289" t="s">
        <v>303</v>
      </c>
      <c r="J289" t="s">
        <v>232</v>
      </c>
      <c r="K289" t="s">
        <v>245</v>
      </c>
      <c r="L289" s="23">
        <v>44230</v>
      </c>
      <c r="M289" s="24">
        <v>584</v>
      </c>
      <c r="N289" t="s">
        <v>339</v>
      </c>
    </row>
    <row r="290" spans="1:14">
      <c r="A290" s="21">
        <v>2390</v>
      </c>
      <c r="B290" t="s">
        <v>656</v>
      </c>
      <c r="C290" t="s">
        <v>309</v>
      </c>
      <c r="D290" s="22">
        <v>183</v>
      </c>
      <c r="E290" s="22">
        <v>187</v>
      </c>
      <c r="F290" s="22">
        <v>0</v>
      </c>
      <c r="G290" t="s">
        <v>479</v>
      </c>
      <c r="H290" t="s">
        <v>310</v>
      </c>
      <c r="I290" t="s">
        <v>292</v>
      </c>
      <c r="J290" t="s">
        <v>232</v>
      </c>
      <c r="K290" t="s">
        <v>245</v>
      </c>
      <c r="L290" s="23">
        <v>44231</v>
      </c>
      <c r="M290" s="24">
        <v>370</v>
      </c>
      <c r="N290" t="s">
        <v>339</v>
      </c>
    </row>
    <row r="291" spans="1:14">
      <c r="A291" s="21">
        <v>2400</v>
      </c>
      <c r="B291" t="s">
        <v>657</v>
      </c>
      <c r="C291" t="s">
        <v>309</v>
      </c>
      <c r="D291" s="22">
        <v>199</v>
      </c>
      <c r="E291" s="22">
        <v>184</v>
      </c>
      <c r="F291" s="22">
        <v>0</v>
      </c>
      <c r="G291" t="s">
        <v>479</v>
      </c>
      <c r="H291" t="s">
        <v>310</v>
      </c>
      <c r="I291" t="s">
        <v>292</v>
      </c>
      <c r="J291" t="s">
        <v>232</v>
      </c>
      <c r="K291" t="s">
        <v>245</v>
      </c>
      <c r="L291" s="23">
        <v>44228</v>
      </c>
      <c r="M291" s="24">
        <v>383</v>
      </c>
      <c r="N291" t="s">
        <v>339</v>
      </c>
    </row>
    <row r="292" spans="1:14">
      <c r="A292" s="21">
        <v>2418</v>
      </c>
      <c r="B292" t="s">
        <v>658</v>
      </c>
      <c r="C292" t="s">
        <v>306</v>
      </c>
      <c r="D292" s="22">
        <v>277</v>
      </c>
      <c r="E292" s="22">
        <v>235</v>
      </c>
      <c r="F292" s="22">
        <v>0</v>
      </c>
      <c r="G292" t="s">
        <v>448</v>
      </c>
      <c r="H292" t="s">
        <v>310</v>
      </c>
      <c r="I292" t="s">
        <v>303</v>
      </c>
      <c r="J292" t="s">
        <v>232</v>
      </c>
      <c r="K292" t="s">
        <v>245</v>
      </c>
      <c r="L292" s="23">
        <v>44236</v>
      </c>
      <c r="M292" s="24">
        <v>512</v>
      </c>
      <c r="N292" t="s">
        <v>339</v>
      </c>
    </row>
    <row r="293" spans="1:14">
      <c r="A293" s="21">
        <v>2452</v>
      </c>
      <c r="B293" t="s">
        <v>659</v>
      </c>
      <c r="C293" t="s">
        <v>306</v>
      </c>
      <c r="D293" s="22">
        <v>12</v>
      </c>
      <c r="E293" s="22">
        <v>2</v>
      </c>
      <c r="F293" s="22">
        <v>0</v>
      </c>
      <c r="G293" t="s">
        <v>448</v>
      </c>
      <c r="H293" t="s">
        <v>310</v>
      </c>
      <c r="I293" t="s">
        <v>303</v>
      </c>
      <c r="J293" t="s">
        <v>232</v>
      </c>
      <c r="K293" t="s">
        <v>245</v>
      </c>
      <c r="L293" s="23">
        <v>44319</v>
      </c>
      <c r="M293" s="24">
        <v>14</v>
      </c>
      <c r="N293" t="s">
        <v>339</v>
      </c>
    </row>
    <row r="294" spans="1:14">
      <c r="A294" s="21">
        <v>2465</v>
      </c>
      <c r="B294" t="s">
        <v>660</v>
      </c>
      <c r="C294" t="s">
        <v>309</v>
      </c>
      <c r="D294" s="22">
        <v>68</v>
      </c>
      <c r="E294" s="22">
        <v>93</v>
      </c>
      <c r="F294" s="22">
        <v>0</v>
      </c>
      <c r="G294" t="s">
        <v>660</v>
      </c>
      <c r="H294" t="s">
        <v>310</v>
      </c>
      <c r="I294" t="s">
        <v>286</v>
      </c>
      <c r="J294" t="s">
        <v>232</v>
      </c>
      <c r="K294" t="s">
        <v>245</v>
      </c>
      <c r="L294" s="23">
        <v>44230</v>
      </c>
      <c r="M294" s="24">
        <v>161</v>
      </c>
      <c r="N294" t="s">
        <v>339</v>
      </c>
    </row>
    <row r="295" spans="1:14">
      <c r="A295" s="21">
        <v>2466</v>
      </c>
      <c r="B295" t="s">
        <v>661</v>
      </c>
      <c r="C295" t="s">
        <v>309</v>
      </c>
      <c r="D295" s="22">
        <v>106</v>
      </c>
      <c r="E295" s="22">
        <v>120</v>
      </c>
      <c r="F295" s="22">
        <v>0</v>
      </c>
      <c r="G295" t="s">
        <v>662</v>
      </c>
      <c r="H295" t="s">
        <v>310</v>
      </c>
      <c r="I295" t="s">
        <v>292</v>
      </c>
      <c r="J295" t="s">
        <v>232</v>
      </c>
      <c r="K295" t="s">
        <v>245</v>
      </c>
      <c r="L295" s="23">
        <v>44319</v>
      </c>
      <c r="M295" s="24">
        <v>226</v>
      </c>
      <c r="N295" t="s">
        <v>339</v>
      </c>
    </row>
    <row r="296" spans="1:14">
      <c r="A296" s="21">
        <v>2476</v>
      </c>
      <c r="B296" t="s">
        <v>663</v>
      </c>
      <c r="C296" t="s">
        <v>306</v>
      </c>
      <c r="D296" s="22">
        <v>76</v>
      </c>
      <c r="E296" s="22">
        <v>94</v>
      </c>
      <c r="F296" s="22">
        <v>0</v>
      </c>
      <c r="G296" t="s">
        <v>448</v>
      </c>
      <c r="H296" t="s">
        <v>310</v>
      </c>
      <c r="I296" t="s">
        <v>303</v>
      </c>
      <c r="J296" t="s">
        <v>232</v>
      </c>
      <c r="K296" t="s">
        <v>245</v>
      </c>
      <c r="L296" s="23">
        <v>44319</v>
      </c>
      <c r="M296" s="24">
        <v>170</v>
      </c>
      <c r="N296" t="s">
        <v>339</v>
      </c>
    </row>
    <row r="297" spans="1:14">
      <c r="A297" s="21">
        <v>2483</v>
      </c>
      <c r="B297" t="s">
        <v>664</v>
      </c>
      <c r="C297" t="s">
        <v>306</v>
      </c>
      <c r="D297" s="22">
        <v>25</v>
      </c>
      <c r="E297" s="22">
        <v>21</v>
      </c>
      <c r="F297" s="22">
        <v>0</v>
      </c>
      <c r="G297" t="s">
        <v>448</v>
      </c>
      <c r="H297" t="s">
        <v>310</v>
      </c>
      <c r="I297" t="s">
        <v>303</v>
      </c>
      <c r="J297" t="s">
        <v>232</v>
      </c>
      <c r="K297" t="s">
        <v>245</v>
      </c>
      <c r="L297" s="23">
        <v>44319</v>
      </c>
      <c r="M297" s="24">
        <v>46</v>
      </c>
      <c r="N297" t="s">
        <v>339</v>
      </c>
    </row>
    <row r="298" spans="1:14">
      <c r="A298" s="21">
        <v>2544</v>
      </c>
      <c r="B298" t="s">
        <v>665</v>
      </c>
      <c r="C298" t="s">
        <v>317</v>
      </c>
      <c r="D298" s="22">
        <v>167</v>
      </c>
      <c r="E298" s="22">
        <v>152</v>
      </c>
      <c r="F298" s="22">
        <v>0</v>
      </c>
      <c r="G298" t="s">
        <v>666</v>
      </c>
      <c r="H298" t="s">
        <v>314</v>
      </c>
      <c r="I298" t="s">
        <v>303</v>
      </c>
      <c r="J298" t="s">
        <v>232</v>
      </c>
      <c r="K298" t="s">
        <v>245</v>
      </c>
      <c r="L298" s="23">
        <v>44116</v>
      </c>
      <c r="M298" s="24">
        <v>319</v>
      </c>
      <c r="N298" t="s">
        <v>293</v>
      </c>
    </row>
    <row r="299" spans="1:14">
      <c r="A299" s="21">
        <v>2548</v>
      </c>
      <c r="B299" t="s">
        <v>667</v>
      </c>
      <c r="C299" t="s">
        <v>313</v>
      </c>
      <c r="D299" s="22">
        <v>48</v>
      </c>
      <c r="E299" s="22">
        <v>55</v>
      </c>
      <c r="F299" s="22">
        <v>0</v>
      </c>
      <c r="G299" t="s">
        <v>667</v>
      </c>
      <c r="H299" t="s">
        <v>314</v>
      </c>
      <c r="I299" t="s">
        <v>286</v>
      </c>
      <c r="J299" t="s">
        <v>232</v>
      </c>
      <c r="K299" t="s">
        <v>245</v>
      </c>
      <c r="L299" s="23">
        <v>44117</v>
      </c>
      <c r="M299" s="24">
        <v>103</v>
      </c>
      <c r="N299" t="s">
        <v>293</v>
      </c>
    </row>
    <row r="300" spans="1:14">
      <c r="A300" s="21">
        <v>2554</v>
      </c>
      <c r="B300" t="s">
        <v>668</v>
      </c>
      <c r="C300" t="s">
        <v>313</v>
      </c>
      <c r="D300" s="22">
        <v>82</v>
      </c>
      <c r="E300" s="22">
        <v>74</v>
      </c>
      <c r="F300" s="22">
        <v>0</v>
      </c>
      <c r="G300" t="s">
        <v>669</v>
      </c>
      <c r="H300" t="s">
        <v>314</v>
      </c>
      <c r="I300" t="s">
        <v>303</v>
      </c>
      <c r="J300" t="s">
        <v>232</v>
      </c>
      <c r="K300" t="s">
        <v>245</v>
      </c>
      <c r="L300" s="23">
        <v>44116</v>
      </c>
      <c r="M300" s="24">
        <v>156</v>
      </c>
      <c r="N300" t="s">
        <v>293</v>
      </c>
    </row>
    <row r="301" spans="1:14">
      <c r="A301" s="21">
        <v>2555</v>
      </c>
      <c r="B301" t="s">
        <v>670</v>
      </c>
      <c r="C301" t="s">
        <v>317</v>
      </c>
      <c r="D301" s="22">
        <v>25</v>
      </c>
      <c r="E301" s="22">
        <v>26</v>
      </c>
      <c r="F301" s="22">
        <v>0</v>
      </c>
      <c r="G301" t="s">
        <v>666</v>
      </c>
      <c r="H301" t="s">
        <v>314</v>
      </c>
      <c r="I301" t="s">
        <v>303</v>
      </c>
      <c r="J301" t="s">
        <v>232</v>
      </c>
      <c r="K301" t="s">
        <v>245</v>
      </c>
      <c r="L301" s="23">
        <v>43885</v>
      </c>
      <c r="M301" s="24">
        <v>51</v>
      </c>
      <c r="N301" t="s">
        <v>396</v>
      </c>
    </row>
    <row r="302" spans="1:14">
      <c r="A302" s="21">
        <v>2562</v>
      </c>
      <c r="B302" t="s">
        <v>671</v>
      </c>
      <c r="C302" t="s">
        <v>313</v>
      </c>
      <c r="D302" s="22">
        <v>67</v>
      </c>
      <c r="E302" s="22">
        <v>58</v>
      </c>
      <c r="F302" s="22">
        <v>0</v>
      </c>
      <c r="G302" t="s">
        <v>580</v>
      </c>
      <c r="H302" t="s">
        <v>314</v>
      </c>
      <c r="I302" t="s">
        <v>303</v>
      </c>
      <c r="J302" t="s">
        <v>232</v>
      </c>
      <c r="K302" t="s">
        <v>245</v>
      </c>
      <c r="L302" s="23">
        <v>44236</v>
      </c>
      <c r="M302" s="24">
        <v>125</v>
      </c>
      <c r="N302" t="s">
        <v>293</v>
      </c>
    </row>
    <row r="303" spans="1:14">
      <c r="A303" s="21">
        <v>2569</v>
      </c>
      <c r="B303" t="s">
        <v>672</v>
      </c>
      <c r="C303" t="s">
        <v>313</v>
      </c>
      <c r="D303" s="22">
        <v>122</v>
      </c>
      <c r="E303" s="22">
        <v>102</v>
      </c>
      <c r="F303" s="22">
        <v>0</v>
      </c>
      <c r="G303" t="s">
        <v>672</v>
      </c>
      <c r="H303" t="s">
        <v>314</v>
      </c>
      <c r="I303" t="s">
        <v>286</v>
      </c>
      <c r="J303" t="s">
        <v>232</v>
      </c>
      <c r="K303" t="s">
        <v>245</v>
      </c>
      <c r="L303" s="23">
        <v>44116</v>
      </c>
      <c r="M303" s="24">
        <v>224</v>
      </c>
      <c r="N303" t="s">
        <v>293</v>
      </c>
    </row>
    <row r="304" spans="1:14">
      <c r="A304" s="21">
        <v>2574</v>
      </c>
      <c r="B304" t="s">
        <v>673</v>
      </c>
      <c r="C304" t="s">
        <v>313</v>
      </c>
      <c r="D304" s="22">
        <v>139</v>
      </c>
      <c r="E304" s="22">
        <v>157</v>
      </c>
      <c r="F304" s="22">
        <v>0</v>
      </c>
      <c r="G304" t="s">
        <v>669</v>
      </c>
      <c r="H304" t="s">
        <v>314</v>
      </c>
      <c r="I304" t="s">
        <v>303</v>
      </c>
      <c r="J304" t="s">
        <v>232</v>
      </c>
      <c r="K304" t="s">
        <v>245</v>
      </c>
      <c r="L304" s="23">
        <v>44116</v>
      </c>
      <c r="M304" s="24">
        <v>296</v>
      </c>
      <c r="N304" t="s">
        <v>293</v>
      </c>
    </row>
    <row r="305" spans="1:14">
      <c r="A305" s="21">
        <v>2584</v>
      </c>
      <c r="B305" t="s">
        <v>674</v>
      </c>
      <c r="C305" t="s">
        <v>317</v>
      </c>
      <c r="D305" s="22">
        <v>177</v>
      </c>
      <c r="E305" s="22">
        <v>251</v>
      </c>
      <c r="F305" s="22">
        <v>0</v>
      </c>
      <c r="G305" t="s">
        <v>666</v>
      </c>
      <c r="H305" t="s">
        <v>314</v>
      </c>
      <c r="I305" t="s">
        <v>303</v>
      </c>
      <c r="J305" t="s">
        <v>232</v>
      </c>
      <c r="K305" t="s">
        <v>245</v>
      </c>
      <c r="L305" s="23">
        <v>43885</v>
      </c>
      <c r="M305" s="24">
        <v>428</v>
      </c>
      <c r="N305" t="s">
        <v>396</v>
      </c>
    </row>
    <row r="306" spans="1:14">
      <c r="A306" s="21">
        <v>2592</v>
      </c>
      <c r="B306" t="s">
        <v>675</v>
      </c>
      <c r="C306" t="s">
        <v>317</v>
      </c>
      <c r="D306" s="22">
        <v>178</v>
      </c>
      <c r="E306" s="22">
        <v>195</v>
      </c>
      <c r="F306" s="22">
        <v>0</v>
      </c>
      <c r="G306" t="s">
        <v>676</v>
      </c>
      <c r="H306" t="s">
        <v>314</v>
      </c>
      <c r="I306" t="s">
        <v>286</v>
      </c>
      <c r="J306" t="s">
        <v>232</v>
      </c>
      <c r="K306" t="s">
        <v>245</v>
      </c>
      <c r="L306" s="23">
        <v>44123</v>
      </c>
      <c r="M306" s="24">
        <v>373</v>
      </c>
      <c r="N306" t="s">
        <v>293</v>
      </c>
    </row>
    <row r="307" spans="1:14">
      <c r="A307" s="21">
        <v>2606</v>
      </c>
      <c r="B307" t="s">
        <v>677</v>
      </c>
      <c r="C307" t="s">
        <v>313</v>
      </c>
      <c r="D307" s="22">
        <v>134</v>
      </c>
      <c r="E307" s="22">
        <v>104</v>
      </c>
      <c r="F307" s="22">
        <v>0</v>
      </c>
      <c r="G307" t="s">
        <v>669</v>
      </c>
      <c r="H307" t="s">
        <v>314</v>
      </c>
      <c r="I307" t="s">
        <v>303</v>
      </c>
      <c r="J307" t="s">
        <v>232</v>
      </c>
      <c r="K307" t="s">
        <v>245</v>
      </c>
      <c r="L307" s="23">
        <v>44116</v>
      </c>
      <c r="M307" s="24">
        <v>238</v>
      </c>
      <c r="N307" t="s">
        <v>293</v>
      </c>
    </row>
    <row r="308" spans="1:14">
      <c r="A308" s="21">
        <v>2612</v>
      </c>
      <c r="B308" t="s">
        <v>678</v>
      </c>
      <c r="C308" t="s">
        <v>313</v>
      </c>
      <c r="D308" s="22">
        <v>127</v>
      </c>
      <c r="E308" s="22">
        <v>104</v>
      </c>
      <c r="F308" s="22">
        <v>0</v>
      </c>
      <c r="G308" t="s">
        <v>669</v>
      </c>
      <c r="H308" t="s">
        <v>314</v>
      </c>
      <c r="I308" t="s">
        <v>303</v>
      </c>
      <c r="J308" t="s">
        <v>232</v>
      </c>
      <c r="K308" t="s">
        <v>245</v>
      </c>
      <c r="L308" s="23">
        <v>44116</v>
      </c>
      <c r="M308" s="24">
        <v>231</v>
      </c>
      <c r="N308" t="s">
        <v>293</v>
      </c>
    </row>
    <row r="309" spans="1:14">
      <c r="A309" s="21">
        <v>2628</v>
      </c>
      <c r="B309" t="s">
        <v>679</v>
      </c>
      <c r="C309" t="s">
        <v>313</v>
      </c>
      <c r="D309" s="22">
        <v>215</v>
      </c>
      <c r="E309" s="22">
        <v>168</v>
      </c>
      <c r="F309" s="22">
        <v>0</v>
      </c>
      <c r="G309" t="s">
        <v>669</v>
      </c>
      <c r="H309" t="s">
        <v>314</v>
      </c>
      <c r="I309" t="s">
        <v>303</v>
      </c>
      <c r="J309" t="s">
        <v>232</v>
      </c>
      <c r="K309" t="s">
        <v>245</v>
      </c>
      <c r="L309" s="23">
        <v>44116</v>
      </c>
      <c r="M309" s="24">
        <v>383</v>
      </c>
      <c r="N309" t="s">
        <v>293</v>
      </c>
    </row>
    <row r="310" spans="1:14">
      <c r="A310" s="21">
        <v>2647</v>
      </c>
      <c r="B310" t="s">
        <v>680</v>
      </c>
      <c r="C310" t="s">
        <v>313</v>
      </c>
      <c r="D310" s="22">
        <v>165</v>
      </c>
      <c r="E310" s="22">
        <v>180</v>
      </c>
      <c r="F310" s="22">
        <v>0</v>
      </c>
      <c r="G310" t="s">
        <v>669</v>
      </c>
      <c r="H310" t="s">
        <v>314</v>
      </c>
      <c r="I310" t="s">
        <v>303</v>
      </c>
      <c r="J310" t="s">
        <v>232</v>
      </c>
      <c r="K310" t="s">
        <v>245</v>
      </c>
      <c r="L310" s="23">
        <v>44151</v>
      </c>
      <c r="M310" s="24">
        <v>345</v>
      </c>
      <c r="N310" t="s">
        <v>293</v>
      </c>
    </row>
    <row r="311" spans="1:14">
      <c r="A311" s="21">
        <v>2662</v>
      </c>
      <c r="B311" t="s">
        <v>681</v>
      </c>
      <c r="C311" t="s">
        <v>313</v>
      </c>
      <c r="D311" s="22">
        <v>132</v>
      </c>
      <c r="E311" s="22">
        <v>151</v>
      </c>
      <c r="F311" s="22">
        <v>0</v>
      </c>
      <c r="G311" t="s">
        <v>669</v>
      </c>
      <c r="H311" t="s">
        <v>314</v>
      </c>
      <c r="I311" t="s">
        <v>303</v>
      </c>
      <c r="J311" t="s">
        <v>232</v>
      </c>
      <c r="K311" t="s">
        <v>245</v>
      </c>
      <c r="L311" s="23">
        <v>44116</v>
      </c>
      <c r="M311" s="24">
        <v>283</v>
      </c>
      <c r="N311" t="s">
        <v>293</v>
      </c>
    </row>
    <row r="312" spans="1:14">
      <c r="A312" s="21">
        <v>2665</v>
      </c>
      <c r="B312" t="s">
        <v>682</v>
      </c>
      <c r="C312" t="s">
        <v>313</v>
      </c>
      <c r="D312" s="22">
        <v>35</v>
      </c>
      <c r="E312" s="22">
        <v>27</v>
      </c>
      <c r="F312" s="22">
        <v>0</v>
      </c>
      <c r="G312" t="s">
        <v>682</v>
      </c>
      <c r="H312" t="s">
        <v>314</v>
      </c>
      <c r="I312" t="s">
        <v>286</v>
      </c>
      <c r="J312" t="s">
        <v>232</v>
      </c>
      <c r="K312" t="s">
        <v>245</v>
      </c>
      <c r="L312" s="23">
        <v>44053</v>
      </c>
      <c r="M312" s="24">
        <v>62</v>
      </c>
      <c r="N312" t="s">
        <v>293</v>
      </c>
    </row>
    <row r="313" spans="1:14">
      <c r="A313" s="21">
        <v>2667</v>
      </c>
      <c r="B313" t="s">
        <v>683</v>
      </c>
      <c r="C313" t="s">
        <v>317</v>
      </c>
      <c r="D313" s="22">
        <v>68</v>
      </c>
      <c r="E313" s="22">
        <v>72</v>
      </c>
      <c r="F313" s="22">
        <v>0</v>
      </c>
      <c r="G313" t="s">
        <v>666</v>
      </c>
      <c r="H313" t="s">
        <v>314</v>
      </c>
      <c r="I313" t="s">
        <v>303</v>
      </c>
      <c r="J313" t="s">
        <v>232</v>
      </c>
      <c r="K313" t="s">
        <v>245</v>
      </c>
      <c r="L313" s="23">
        <v>43878</v>
      </c>
      <c r="M313" s="24">
        <v>140</v>
      </c>
      <c r="N313" t="s">
        <v>396</v>
      </c>
    </row>
    <row r="314" spans="1:14">
      <c r="A314" s="21">
        <v>2686</v>
      </c>
      <c r="B314" t="s">
        <v>684</v>
      </c>
      <c r="C314" t="s">
        <v>313</v>
      </c>
      <c r="D314" s="22">
        <v>82</v>
      </c>
      <c r="E314" s="22">
        <v>75</v>
      </c>
      <c r="F314" s="22">
        <v>0</v>
      </c>
      <c r="G314" t="s">
        <v>669</v>
      </c>
      <c r="H314" t="s">
        <v>314</v>
      </c>
      <c r="I314" t="s">
        <v>303</v>
      </c>
      <c r="J314" t="s">
        <v>232</v>
      </c>
      <c r="K314" t="s">
        <v>245</v>
      </c>
      <c r="L314" s="23">
        <v>44116</v>
      </c>
      <c r="M314" s="24">
        <v>157</v>
      </c>
      <c r="N314" t="s">
        <v>293</v>
      </c>
    </row>
    <row r="315" spans="1:14">
      <c r="A315" s="21">
        <v>2691</v>
      </c>
      <c r="B315" t="s">
        <v>685</v>
      </c>
      <c r="C315" t="s">
        <v>313</v>
      </c>
      <c r="D315" s="22">
        <v>115</v>
      </c>
      <c r="E315" s="22">
        <v>92</v>
      </c>
      <c r="F315" s="22">
        <v>0</v>
      </c>
      <c r="G315" t="s">
        <v>669</v>
      </c>
      <c r="H315" t="s">
        <v>314</v>
      </c>
      <c r="I315" t="s">
        <v>303</v>
      </c>
      <c r="J315" t="s">
        <v>232</v>
      </c>
      <c r="K315" t="s">
        <v>245</v>
      </c>
      <c r="L315" s="23">
        <v>44165</v>
      </c>
      <c r="M315" s="24">
        <v>207</v>
      </c>
      <c r="N315" t="s">
        <v>293</v>
      </c>
    </row>
    <row r="316" spans="1:14">
      <c r="A316" s="21">
        <v>2692</v>
      </c>
      <c r="B316" t="s">
        <v>686</v>
      </c>
      <c r="C316" t="s">
        <v>317</v>
      </c>
      <c r="D316" s="22">
        <v>105</v>
      </c>
      <c r="E316" s="22">
        <v>117</v>
      </c>
      <c r="F316" s="22">
        <v>0</v>
      </c>
      <c r="G316" t="s">
        <v>666</v>
      </c>
      <c r="H316" t="s">
        <v>314</v>
      </c>
      <c r="I316" t="s">
        <v>303</v>
      </c>
      <c r="J316" t="s">
        <v>232</v>
      </c>
      <c r="K316" t="s">
        <v>245</v>
      </c>
      <c r="L316" s="23">
        <v>43878</v>
      </c>
      <c r="M316" s="24">
        <v>222</v>
      </c>
      <c r="N316" t="s">
        <v>396</v>
      </c>
    </row>
    <row r="317" spans="1:14">
      <c r="A317" s="21">
        <v>2701</v>
      </c>
      <c r="B317" t="s">
        <v>687</v>
      </c>
      <c r="C317" t="s">
        <v>317</v>
      </c>
      <c r="D317" s="22">
        <v>152</v>
      </c>
      <c r="E317" s="22">
        <v>178</v>
      </c>
      <c r="F317" s="22">
        <v>0</v>
      </c>
      <c r="G317" t="s">
        <v>666</v>
      </c>
      <c r="H317" t="s">
        <v>314</v>
      </c>
      <c r="I317" t="s">
        <v>303</v>
      </c>
      <c r="J317" t="s">
        <v>232</v>
      </c>
      <c r="K317" t="s">
        <v>245</v>
      </c>
      <c r="L317" s="23">
        <v>43892</v>
      </c>
      <c r="M317" s="24">
        <v>330</v>
      </c>
      <c r="N317" t="s">
        <v>396</v>
      </c>
    </row>
    <row r="318" spans="1:14">
      <c r="A318" s="21">
        <v>2718</v>
      </c>
      <c r="B318" t="s">
        <v>688</v>
      </c>
      <c r="C318" t="s">
        <v>313</v>
      </c>
      <c r="D318" s="22">
        <v>13</v>
      </c>
      <c r="E318" s="22">
        <v>14</v>
      </c>
      <c r="F318" s="22">
        <v>0</v>
      </c>
      <c r="G318" t="s">
        <v>669</v>
      </c>
      <c r="H318" t="s">
        <v>314</v>
      </c>
      <c r="I318" t="s">
        <v>303</v>
      </c>
      <c r="J318" t="s">
        <v>232</v>
      </c>
      <c r="K318" t="s">
        <v>245</v>
      </c>
      <c r="L318" s="23">
        <v>44228</v>
      </c>
      <c r="M318" s="24">
        <v>27</v>
      </c>
      <c r="N318" t="s">
        <v>293</v>
      </c>
    </row>
    <row r="319" spans="1:14">
      <c r="A319" s="21">
        <v>2733</v>
      </c>
      <c r="B319" t="s">
        <v>689</v>
      </c>
      <c r="C319" t="s">
        <v>313</v>
      </c>
      <c r="D319" s="22">
        <v>49</v>
      </c>
      <c r="E319" s="22">
        <v>47</v>
      </c>
      <c r="F319" s="22">
        <v>0</v>
      </c>
      <c r="G319" t="s">
        <v>669</v>
      </c>
      <c r="H319" t="s">
        <v>314</v>
      </c>
      <c r="I319" t="s">
        <v>303</v>
      </c>
      <c r="J319" t="s">
        <v>232</v>
      </c>
      <c r="K319" t="s">
        <v>245</v>
      </c>
      <c r="L319" s="23">
        <v>45321</v>
      </c>
      <c r="M319" s="24">
        <v>96</v>
      </c>
      <c r="N319" t="s">
        <v>415</v>
      </c>
    </row>
    <row r="320" spans="1:14">
      <c r="A320" s="21">
        <v>2802</v>
      </c>
      <c r="B320" t="s">
        <v>690</v>
      </c>
      <c r="C320" t="s">
        <v>423</v>
      </c>
      <c r="D320" s="22">
        <v>84</v>
      </c>
      <c r="E320" s="22">
        <v>70</v>
      </c>
      <c r="F320" s="22">
        <v>0</v>
      </c>
      <c r="G320" t="s">
        <v>690</v>
      </c>
      <c r="H320" t="s">
        <v>307</v>
      </c>
      <c r="I320" t="s">
        <v>286</v>
      </c>
      <c r="J320" t="s">
        <v>232</v>
      </c>
      <c r="K320" t="s">
        <v>245</v>
      </c>
      <c r="L320" s="23">
        <v>44242</v>
      </c>
      <c r="M320" s="24">
        <v>154</v>
      </c>
      <c r="N320" t="s">
        <v>339</v>
      </c>
    </row>
    <row r="321" spans="1:14">
      <c r="A321" s="21">
        <v>2803</v>
      </c>
      <c r="B321" t="s">
        <v>691</v>
      </c>
      <c r="C321" t="s">
        <v>423</v>
      </c>
      <c r="D321" s="22">
        <v>115</v>
      </c>
      <c r="E321" s="22">
        <v>121</v>
      </c>
      <c r="F321" s="22">
        <v>0</v>
      </c>
      <c r="G321" t="s">
        <v>691</v>
      </c>
      <c r="H321" t="s">
        <v>307</v>
      </c>
      <c r="I321" t="s">
        <v>286</v>
      </c>
      <c r="J321" t="s">
        <v>232</v>
      </c>
      <c r="K321" t="s">
        <v>245</v>
      </c>
      <c r="L321" s="23">
        <v>44487</v>
      </c>
      <c r="M321" s="24">
        <v>236</v>
      </c>
      <c r="N321" t="s">
        <v>339</v>
      </c>
    </row>
    <row r="322" spans="1:14">
      <c r="A322" s="21">
        <v>2811</v>
      </c>
      <c r="B322" t="s">
        <v>692</v>
      </c>
      <c r="C322" t="s">
        <v>360</v>
      </c>
      <c r="D322" s="22">
        <v>76</v>
      </c>
      <c r="E322" s="22">
        <v>106</v>
      </c>
      <c r="F322" s="22">
        <v>0</v>
      </c>
      <c r="G322" t="s">
        <v>479</v>
      </c>
      <c r="H322" t="s">
        <v>361</v>
      </c>
      <c r="I322" t="s">
        <v>286</v>
      </c>
      <c r="J322" t="s">
        <v>232</v>
      </c>
      <c r="K322" t="s">
        <v>245</v>
      </c>
      <c r="L322" s="23">
        <v>44333</v>
      </c>
      <c r="M322" s="24">
        <v>182</v>
      </c>
      <c r="N322" t="s">
        <v>339</v>
      </c>
    </row>
    <row r="323" spans="1:14">
      <c r="A323" s="21">
        <v>2818</v>
      </c>
      <c r="B323" t="s">
        <v>693</v>
      </c>
      <c r="C323" t="s">
        <v>423</v>
      </c>
      <c r="D323" s="22">
        <v>91</v>
      </c>
      <c r="E323" s="22">
        <v>68</v>
      </c>
      <c r="F323" s="22">
        <v>0</v>
      </c>
      <c r="G323" t="s">
        <v>694</v>
      </c>
      <c r="H323" t="s">
        <v>307</v>
      </c>
      <c r="I323" t="s">
        <v>286</v>
      </c>
      <c r="J323" t="s">
        <v>232</v>
      </c>
      <c r="K323" t="s">
        <v>245</v>
      </c>
      <c r="L323" s="23">
        <v>44230</v>
      </c>
      <c r="M323" s="24">
        <v>159</v>
      </c>
      <c r="N323" t="s">
        <v>339</v>
      </c>
    </row>
    <row r="324" spans="1:14">
      <c r="A324" s="21">
        <v>2833</v>
      </c>
      <c r="B324" t="s">
        <v>695</v>
      </c>
      <c r="C324" t="s">
        <v>423</v>
      </c>
      <c r="D324" s="22">
        <v>113</v>
      </c>
      <c r="E324" s="22">
        <v>95</v>
      </c>
      <c r="F324" s="22">
        <v>0</v>
      </c>
      <c r="G324" t="s">
        <v>575</v>
      </c>
      <c r="H324" t="s">
        <v>307</v>
      </c>
      <c r="I324" t="s">
        <v>303</v>
      </c>
      <c r="J324" t="s">
        <v>232</v>
      </c>
      <c r="K324" t="s">
        <v>245</v>
      </c>
      <c r="L324" s="23">
        <v>44230</v>
      </c>
      <c r="M324" s="24">
        <v>208</v>
      </c>
      <c r="N324" t="s">
        <v>339</v>
      </c>
    </row>
    <row r="325" spans="1:14">
      <c r="A325" s="21">
        <v>2836</v>
      </c>
      <c r="B325" t="s">
        <v>696</v>
      </c>
      <c r="C325" t="s">
        <v>423</v>
      </c>
      <c r="D325" s="22">
        <v>105</v>
      </c>
      <c r="E325" s="22">
        <v>92</v>
      </c>
      <c r="F325" s="22">
        <v>0</v>
      </c>
      <c r="G325" t="s">
        <v>575</v>
      </c>
      <c r="H325" t="s">
        <v>307</v>
      </c>
      <c r="I325" t="s">
        <v>303</v>
      </c>
      <c r="J325" t="s">
        <v>232</v>
      </c>
      <c r="K325" t="s">
        <v>245</v>
      </c>
      <c r="L325" s="23">
        <v>44319</v>
      </c>
      <c r="M325" s="24">
        <v>197</v>
      </c>
      <c r="N325" t="s">
        <v>339</v>
      </c>
    </row>
    <row r="326" spans="1:14">
      <c r="A326" s="21">
        <v>2842</v>
      </c>
      <c r="B326" t="s">
        <v>697</v>
      </c>
      <c r="C326" t="s">
        <v>423</v>
      </c>
      <c r="D326" s="22">
        <v>104</v>
      </c>
      <c r="E326" s="22">
        <v>117</v>
      </c>
      <c r="F326" s="22">
        <v>0</v>
      </c>
      <c r="G326" t="s">
        <v>575</v>
      </c>
      <c r="H326" t="s">
        <v>307</v>
      </c>
      <c r="I326" t="s">
        <v>303</v>
      </c>
      <c r="J326" t="s">
        <v>232</v>
      </c>
      <c r="K326" t="s">
        <v>245</v>
      </c>
      <c r="L326" s="23">
        <v>44242</v>
      </c>
      <c r="M326" s="24">
        <v>221</v>
      </c>
      <c r="N326" t="s">
        <v>339</v>
      </c>
    </row>
    <row r="327" spans="1:14">
      <c r="A327" s="21">
        <v>2847</v>
      </c>
      <c r="B327" t="s">
        <v>698</v>
      </c>
      <c r="C327" t="s">
        <v>423</v>
      </c>
      <c r="D327" s="22">
        <v>52</v>
      </c>
      <c r="E327" s="22">
        <v>57</v>
      </c>
      <c r="F327" s="22">
        <v>0</v>
      </c>
      <c r="G327" t="s">
        <v>575</v>
      </c>
      <c r="H327" t="s">
        <v>307</v>
      </c>
      <c r="I327" t="s">
        <v>303</v>
      </c>
      <c r="J327" t="s">
        <v>232</v>
      </c>
      <c r="K327" t="s">
        <v>245</v>
      </c>
      <c r="L327" s="23">
        <v>44230</v>
      </c>
      <c r="M327" s="24">
        <v>109</v>
      </c>
      <c r="N327" t="s">
        <v>339</v>
      </c>
    </row>
    <row r="328" spans="1:14">
      <c r="A328" s="21">
        <v>2859</v>
      </c>
      <c r="B328" t="s">
        <v>699</v>
      </c>
      <c r="C328" t="s">
        <v>423</v>
      </c>
      <c r="D328" s="22">
        <v>91</v>
      </c>
      <c r="E328" s="22">
        <v>78</v>
      </c>
      <c r="F328" s="22">
        <v>0</v>
      </c>
      <c r="G328" t="s">
        <v>575</v>
      </c>
      <c r="H328" t="s">
        <v>307</v>
      </c>
      <c r="I328" t="s">
        <v>303</v>
      </c>
      <c r="J328" t="s">
        <v>232</v>
      </c>
      <c r="K328" t="s">
        <v>245</v>
      </c>
      <c r="L328" s="23">
        <v>44230</v>
      </c>
      <c r="M328" s="24">
        <v>169</v>
      </c>
      <c r="N328" t="s">
        <v>339</v>
      </c>
    </row>
    <row r="329" spans="1:14">
      <c r="A329" s="21">
        <v>2886</v>
      </c>
      <c r="B329" t="s">
        <v>700</v>
      </c>
      <c r="C329" t="s">
        <v>423</v>
      </c>
      <c r="D329" s="22">
        <v>232</v>
      </c>
      <c r="E329" s="22">
        <v>210</v>
      </c>
      <c r="F329" s="22">
        <v>0</v>
      </c>
      <c r="G329" t="s">
        <v>701</v>
      </c>
      <c r="H329" t="s">
        <v>307</v>
      </c>
      <c r="I329" t="s">
        <v>286</v>
      </c>
      <c r="J329" t="s">
        <v>232</v>
      </c>
      <c r="K329" t="s">
        <v>245</v>
      </c>
      <c r="L329" s="23">
        <v>44230</v>
      </c>
      <c r="M329" s="24">
        <v>442</v>
      </c>
      <c r="N329" t="s">
        <v>339</v>
      </c>
    </row>
    <row r="330" spans="1:14">
      <c r="A330" s="21">
        <v>2888</v>
      </c>
      <c r="B330" t="s">
        <v>702</v>
      </c>
      <c r="C330" t="s">
        <v>423</v>
      </c>
      <c r="D330" s="22">
        <v>143</v>
      </c>
      <c r="E330" s="22">
        <v>114</v>
      </c>
      <c r="F330" s="22">
        <v>0</v>
      </c>
      <c r="G330" t="s">
        <v>701</v>
      </c>
      <c r="H330" t="s">
        <v>307</v>
      </c>
      <c r="I330" t="s">
        <v>286</v>
      </c>
      <c r="J330" t="s">
        <v>232</v>
      </c>
      <c r="K330" t="s">
        <v>245</v>
      </c>
      <c r="L330" s="23">
        <v>44230</v>
      </c>
      <c r="M330" s="24">
        <v>257</v>
      </c>
      <c r="N330" t="s">
        <v>339</v>
      </c>
    </row>
    <row r="331" spans="1:14">
      <c r="A331" s="21">
        <v>2889</v>
      </c>
      <c r="B331" t="s">
        <v>703</v>
      </c>
      <c r="C331" t="s">
        <v>423</v>
      </c>
      <c r="D331" s="22">
        <v>128</v>
      </c>
      <c r="E331" s="22">
        <v>133</v>
      </c>
      <c r="F331" s="22">
        <v>0</v>
      </c>
      <c r="G331" t="s">
        <v>704</v>
      </c>
      <c r="H331" t="s">
        <v>307</v>
      </c>
      <c r="I331" t="s">
        <v>286</v>
      </c>
      <c r="J331" t="s">
        <v>232</v>
      </c>
      <c r="K331" t="s">
        <v>245</v>
      </c>
      <c r="L331" s="23">
        <v>44228</v>
      </c>
      <c r="M331" s="24">
        <v>261</v>
      </c>
      <c r="N331" t="s">
        <v>339</v>
      </c>
    </row>
    <row r="332" spans="1:14">
      <c r="A332" s="21">
        <v>2890</v>
      </c>
      <c r="B332" t="s">
        <v>705</v>
      </c>
      <c r="C332" t="s">
        <v>423</v>
      </c>
      <c r="D332" s="22">
        <v>56</v>
      </c>
      <c r="E332" s="22">
        <v>71</v>
      </c>
      <c r="F332" s="22">
        <v>0</v>
      </c>
      <c r="G332" t="s">
        <v>575</v>
      </c>
      <c r="H332" t="s">
        <v>307</v>
      </c>
      <c r="I332" t="s">
        <v>303</v>
      </c>
      <c r="J332" t="s">
        <v>232</v>
      </c>
      <c r="K332" t="s">
        <v>245</v>
      </c>
      <c r="L332" s="23">
        <v>44229</v>
      </c>
      <c r="M332" s="24">
        <v>127</v>
      </c>
      <c r="N332" t="s">
        <v>339</v>
      </c>
    </row>
    <row r="333" spans="1:14">
      <c r="A333" s="21">
        <v>2902</v>
      </c>
      <c r="B333" t="s">
        <v>706</v>
      </c>
      <c r="C333" t="s">
        <v>423</v>
      </c>
      <c r="D333" s="22">
        <v>75</v>
      </c>
      <c r="E333" s="22">
        <v>70</v>
      </c>
      <c r="F333" s="22">
        <v>0</v>
      </c>
      <c r="G333" t="s">
        <v>575</v>
      </c>
      <c r="H333" t="s">
        <v>307</v>
      </c>
      <c r="I333" t="s">
        <v>303</v>
      </c>
      <c r="J333" t="s">
        <v>232</v>
      </c>
      <c r="K333" t="s">
        <v>245</v>
      </c>
      <c r="L333" s="23">
        <v>44319</v>
      </c>
      <c r="M333" s="24">
        <v>145</v>
      </c>
      <c r="N333" t="s">
        <v>339</v>
      </c>
    </row>
    <row r="334" spans="1:14">
      <c r="A334" s="21">
        <v>2903</v>
      </c>
      <c r="B334" t="s">
        <v>707</v>
      </c>
      <c r="C334" t="s">
        <v>423</v>
      </c>
      <c r="D334" s="22">
        <v>80</v>
      </c>
      <c r="E334" s="22">
        <v>72</v>
      </c>
      <c r="F334" s="22">
        <v>0</v>
      </c>
      <c r="G334" t="s">
        <v>575</v>
      </c>
      <c r="H334" t="s">
        <v>307</v>
      </c>
      <c r="I334" t="s">
        <v>303</v>
      </c>
      <c r="J334" t="s">
        <v>232</v>
      </c>
      <c r="K334" t="s">
        <v>245</v>
      </c>
      <c r="L334" s="23">
        <v>44237</v>
      </c>
      <c r="M334" s="24">
        <v>152</v>
      </c>
      <c r="N334" t="s">
        <v>339</v>
      </c>
    </row>
    <row r="335" spans="1:14">
      <c r="A335" s="21">
        <v>2912</v>
      </c>
      <c r="B335" t="s">
        <v>708</v>
      </c>
      <c r="C335" t="s">
        <v>357</v>
      </c>
      <c r="D335" s="22">
        <v>48</v>
      </c>
      <c r="E335" s="22">
        <v>51</v>
      </c>
      <c r="F335" s="22">
        <v>0</v>
      </c>
      <c r="G335" t="s">
        <v>391</v>
      </c>
      <c r="H335" t="s">
        <v>361</v>
      </c>
      <c r="I335" t="s">
        <v>336</v>
      </c>
      <c r="J335" t="s">
        <v>232</v>
      </c>
      <c r="K335" t="s">
        <v>245</v>
      </c>
      <c r="L335" s="23">
        <v>44333</v>
      </c>
      <c r="M335" s="24">
        <v>99</v>
      </c>
      <c r="N335" t="s">
        <v>339</v>
      </c>
    </row>
    <row r="336" spans="1:14">
      <c r="A336" s="21">
        <v>2922</v>
      </c>
      <c r="B336" t="s">
        <v>709</v>
      </c>
      <c r="C336" t="s">
        <v>423</v>
      </c>
      <c r="D336" s="22">
        <v>183</v>
      </c>
      <c r="E336" s="22">
        <v>188</v>
      </c>
      <c r="F336" s="22">
        <v>0</v>
      </c>
      <c r="G336" t="s">
        <v>575</v>
      </c>
      <c r="H336" t="s">
        <v>307</v>
      </c>
      <c r="I336" t="s">
        <v>303</v>
      </c>
      <c r="J336" t="s">
        <v>232</v>
      </c>
      <c r="K336" t="s">
        <v>245</v>
      </c>
      <c r="L336" s="23">
        <v>44230</v>
      </c>
      <c r="M336" s="24">
        <v>371</v>
      </c>
      <c r="N336" t="s">
        <v>339</v>
      </c>
    </row>
    <row r="337" spans="1:14">
      <c r="A337" s="21">
        <v>2923</v>
      </c>
      <c r="B337" t="s">
        <v>710</v>
      </c>
      <c r="C337" t="s">
        <v>423</v>
      </c>
      <c r="D337" s="22">
        <v>40</v>
      </c>
      <c r="E337" s="22">
        <v>67</v>
      </c>
      <c r="F337" s="22">
        <v>0</v>
      </c>
      <c r="G337" t="s">
        <v>710</v>
      </c>
      <c r="H337" t="s">
        <v>307</v>
      </c>
      <c r="I337" t="s">
        <v>286</v>
      </c>
      <c r="J337" t="s">
        <v>232</v>
      </c>
      <c r="K337" t="s">
        <v>245</v>
      </c>
      <c r="L337" s="23">
        <v>44228</v>
      </c>
      <c r="M337" s="24">
        <v>107</v>
      </c>
      <c r="N337" t="s">
        <v>339</v>
      </c>
    </row>
    <row r="338" spans="1:14">
      <c r="A338" s="21">
        <v>2928</v>
      </c>
      <c r="B338" t="s">
        <v>711</v>
      </c>
      <c r="C338" t="s">
        <v>423</v>
      </c>
      <c r="D338" s="22">
        <v>76</v>
      </c>
      <c r="E338" s="22">
        <v>75</v>
      </c>
      <c r="F338" s="22">
        <v>0</v>
      </c>
      <c r="G338" t="s">
        <v>575</v>
      </c>
      <c r="H338" t="s">
        <v>307</v>
      </c>
      <c r="I338" t="s">
        <v>303</v>
      </c>
      <c r="J338" t="s">
        <v>232</v>
      </c>
      <c r="K338" t="s">
        <v>245</v>
      </c>
      <c r="L338" s="23">
        <v>44232</v>
      </c>
      <c r="M338" s="24">
        <v>151</v>
      </c>
      <c r="N338" t="s">
        <v>339</v>
      </c>
    </row>
    <row r="339" spans="1:14">
      <c r="A339" s="21">
        <v>2939</v>
      </c>
      <c r="B339" t="s">
        <v>712</v>
      </c>
      <c r="C339" t="s">
        <v>357</v>
      </c>
      <c r="D339" s="22">
        <v>98</v>
      </c>
      <c r="E339" s="22">
        <v>120</v>
      </c>
      <c r="F339" s="22">
        <v>0</v>
      </c>
      <c r="G339" t="s">
        <v>468</v>
      </c>
      <c r="H339" t="s">
        <v>307</v>
      </c>
      <c r="I339" t="s">
        <v>336</v>
      </c>
      <c r="J339" t="s">
        <v>232</v>
      </c>
      <c r="K339" t="s">
        <v>245</v>
      </c>
      <c r="L339" s="23">
        <v>44231</v>
      </c>
      <c r="M339" s="24">
        <v>218</v>
      </c>
      <c r="N339" t="s">
        <v>339</v>
      </c>
    </row>
    <row r="340" spans="1:14">
      <c r="A340" s="21">
        <v>2956</v>
      </c>
      <c r="B340" t="s">
        <v>713</v>
      </c>
      <c r="C340" t="s">
        <v>360</v>
      </c>
      <c r="D340" s="22">
        <v>67</v>
      </c>
      <c r="E340" s="22">
        <v>56</v>
      </c>
      <c r="F340" s="22">
        <v>0</v>
      </c>
      <c r="G340" t="s">
        <v>713</v>
      </c>
      <c r="H340" t="s">
        <v>361</v>
      </c>
      <c r="I340" t="s">
        <v>286</v>
      </c>
      <c r="J340" t="s">
        <v>232</v>
      </c>
      <c r="K340" t="s">
        <v>245</v>
      </c>
      <c r="L340" s="23">
        <v>44403</v>
      </c>
      <c r="M340" s="24">
        <v>123</v>
      </c>
      <c r="N340" t="s">
        <v>287</v>
      </c>
    </row>
    <row r="341" spans="1:14">
      <c r="A341" s="21">
        <v>2961</v>
      </c>
      <c r="B341" t="s">
        <v>714</v>
      </c>
      <c r="C341" t="s">
        <v>423</v>
      </c>
      <c r="D341" s="22">
        <v>36</v>
      </c>
      <c r="E341" s="22">
        <v>56</v>
      </c>
      <c r="F341" s="22">
        <v>0</v>
      </c>
      <c r="G341" t="s">
        <v>575</v>
      </c>
      <c r="H341" t="s">
        <v>307</v>
      </c>
      <c r="I341" t="s">
        <v>303</v>
      </c>
      <c r="J341" t="s">
        <v>232</v>
      </c>
      <c r="K341" t="s">
        <v>245</v>
      </c>
      <c r="L341" s="23">
        <v>44230</v>
      </c>
      <c r="M341" s="24">
        <v>92</v>
      </c>
      <c r="N341" t="s">
        <v>339</v>
      </c>
    </row>
    <row r="342" spans="1:14">
      <c r="A342" s="21">
        <v>2963</v>
      </c>
      <c r="B342" t="s">
        <v>715</v>
      </c>
      <c r="C342" t="s">
        <v>423</v>
      </c>
      <c r="D342" s="22">
        <v>98</v>
      </c>
      <c r="E342" s="22">
        <v>65</v>
      </c>
      <c r="F342" s="22">
        <v>0</v>
      </c>
      <c r="G342" t="s">
        <v>575</v>
      </c>
      <c r="H342" t="s">
        <v>307</v>
      </c>
      <c r="I342" t="s">
        <v>303</v>
      </c>
      <c r="J342" t="s">
        <v>232</v>
      </c>
      <c r="K342" t="s">
        <v>245</v>
      </c>
      <c r="L342" s="23">
        <v>44236</v>
      </c>
      <c r="M342" s="24">
        <v>163</v>
      </c>
      <c r="N342" t="s">
        <v>339</v>
      </c>
    </row>
    <row r="343" spans="1:14">
      <c r="A343" s="21">
        <v>2964</v>
      </c>
      <c r="B343" t="s">
        <v>716</v>
      </c>
      <c r="C343" t="s">
        <v>423</v>
      </c>
      <c r="D343" s="22">
        <v>86</v>
      </c>
      <c r="E343" s="22">
        <v>72</v>
      </c>
      <c r="F343" s="22">
        <v>0</v>
      </c>
      <c r="G343" t="s">
        <v>716</v>
      </c>
      <c r="H343" t="s">
        <v>307</v>
      </c>
      <c r="I343" t="s">
        <v>286</v>
      </c>
      <c r="J343" t="s">
        <v>232</v>
      </c>
      <c r="K343" t="s">
        <v>245</v>
      </c>
      <c r="L343" s="23">
        <v>44228</v>
      </c>
      <c r="M343" s="24">
        <v>158</v>
      </c>
      <c r="N343" t="s">
        <v>339</v>
      </c>
    </row>
    <row r="344" spans="1:14">
      <c r="A344" s="21">
        <v>2973</v>
      </c>
      <c r="B344" t="s">
        <v>717</v>
      </c>
      <c r="C344" t="s">
        <v>423</v>
      </c>
      <c r="D344" s="22">
        <v>144</v>
      </c>
      <c r="E344" s="22">
        <v>159</v>
      </c>
      <c r="F344" s="22">
        <v>0</v>
      </c>
      <c r="G344" t="s">
        <v>575</v>
      </c>
      <c r="H344" t="s">
        <v>307</v>
      </c>
      <c r="I344" t="s">
        <v>303</v>
      </c>
      <c r="J344" t="s">
        <v>232</v>
      </c>
      <c r="K344" t="s">
        <v>245</v>
      </c>
      <c r="L344" s="23">
        <v>44319</v>
      </c>
      <c r="M344" s="24">
        <v>303</v>
      </c>
      <c r="N344" t="s">
        <v>339</v>
      </c>
    </row>
    <row r="345" spans="1:14">
      <c r="A345" s="21">
        <v>2983</v>
      </c>
      <c r="B345" t="s">
        <v>718</v>
      </c>
      <c r="C345" t="s">
        <v>423</v>
      </c>
      <c r="D345" s="22">
        <v>61</v>
      </c>
      <c r="E345" s="22">
        <v>61</v>
      </c>
      <c r="F345" s="22">
        <v>0</v>
      </c>
      <c r="G345" t="s">
        <v>694</v>
      </c>
      <c r="H345" t="s">
        <v>307</v>
      </c>
      <c r="I345" t="s">
        <v>286</v>
      </c>
      <c r="J345" t="s">
        <v>232</v>
      </c>
      <c r="K345" t="s">
        <v>245</v>
      </c>
      <c r="L345" s="23">
        <v>44230</v>
      </c>
      <c r="M345" s="24">
        <v>122</v>
      </c>
      <c r="N345" t="s">
        <v>339</v>
      </c>
    </row>
    <row r="346" spans="1:14">
      <c r="A346" s="21">
        <v>2995</v>
      </c>
      <c r="B346" t="s">
        <v>719</v>
      </c>
      <c r="C346" t="s">
        <v>357</v>
      </c>
      <c r="D346" s="22">
        <v>31</v>
      </c>
      <c r="E346" s="22">
        <v>29</v>
      </c>
      <c r="F346" s="22">
        <v>0</v>
      </c>
      <c r="G346" t="s">
        <v>391</v>
      </c>
      <c r="H346" t="s">
        <v>361</v>
      </c>
      <c r="I346" t="s">
        <v>336</v>
      </c>
      <c r="J346" t="s">
        <v>232</v>
      </c>
      <c r="K346" t="s">
        <v>245</v>
      </c>
      <c r="L346" s="23">
        <v>44957</v>
      </c>
      <c r="M346" s="24">
        <v>60</v>
      </c>
      <c r="N346" t="s">
        <v>332</v>
      </c>
    </row>
    <row r="347" spans="1:14">
      <c r="A347" s="21">
        <v>3022</v>
      </c>
      <c r="B347" t="s">
        <v>720</v>
      </c>
      <c r="C347" t="s">
        <v>423</v>
      </c>
      <c r="D347" s="22">
        <v>10</v>
      </c>
      <c r="E347" s="22">
        <v>17</v>
      </c>
      <c r="F347" s="22">
        <v>0</v>
      </c>
      <c r="G347" t="s">
        <v>575</v>
      </c>
      <c r="H347" t="s">
        <v>307</v>
      </c>
      <c r="I347" t="s">
        <v>303</v>
      </c>
      <c r="J347" t="s">
        <v>232</v>
      </c>
      <c r="K347" t="s">
        <v>245</v>
      </c>
      <c r="L347" s="23">
        <v>44228</v>
      </c>
      <c r="M347" s="24">
        <v>27</v>
      </c>
      <c r="N347" t="s">
        <v>339</v>
      </c>
    </row>
    <row r="348" spans="1:14">
      <c r="A348" s="21">
        <v>3030</v>
      </c>
      <c r="B348" t="s">
        <v>721</v>
      </c>
      <c r="C348" t="s">
        <v>423</v>
      </c>
      <c r="D348" s="22">
        <v>59</v>
      </c>
      <c r="E348" s="22">
        <v>60</v>
      </c>
      <c r="F348" s="22">
        <v>0</v>
      </c>
      <c r="G348" t="s">
        <v>575</v>
      </c>
      <c r="H348" t="s">
        <v>307</v>
      </c>
      <c r="I348" t="s">
        <v>303</v>
      </c>
      <c r="J348" t="s">
        <v>232</v>
      </c>
      <c r="K348" t="s">
        <v>245</v>
      </c>
      <c r="L348" s="23">
        <v>44230</v>
      </c>
      <c r="M348" s="24">
        <v>119</v>
      </c>
      <c r="N348" t="s">
        <v>339</v>
      </c>
    </row>
    <row r="349" spans="1:14">
      <c r="A349" s="21">
        <v>3045</v>
      </c>
      <c r="B349" t="s">
        <v>722</v>
      </c>
      <c r="C349" t="s">
        <v>423</v>
      </c>
      <c r="D349" s="22">
        <v>211</v>
      </c>
      <c r="E349" s="22">
        <v>162</v>
      </c>
      <c r="F349" s="22">
        <v>0</v>
      </c>
      <c r="G349" t="s">
        <v>722</v>
      </c>
      <c r="H349" t="s">
        <v>307</v>
      </c>
      <c r="I349" t="s">
        <v>286</v>
      </c>
      <c r="J349" t="s">
        <v>232</v>
      </c>
      <c r="K349" t="s">
        <v>245</v>
      </c>
      <c r="L349" s="23">
        <v>44270</v>
      </c>
      <c r="M349" s="24">
        <v>373</v>
      </c>
      <c r="N349" t="s">
        <v>339</v>
      </c>
    </row>
    <row r="350" spans="1:14">
      <c r="A350" s="21">
        <v>3059</v>
      </c>
      <c r="B350" t="s">
        <v>723</v>
      </c>
      <c r="C350" t="s">
        <v>423</v>
      </c>
      <c r="D350" s="22">
        <v>105</v>
      </c>
      <c r="E350" s="22">
        <v>118</v>
      </c>
      <c r="F350" s="22">
        <v>0</v>
      </c>
      <c r="G350" t="s">
        <v>575</v>
      </c>
      <c r="H350" t="s">
        <v>307</v>
      </c>
      <c r="I350" t="s">
        <v>303</v>
      </c>
      <c r="J350" t="s">
        <v>232</v>
      </c>
      <c r="K350" t="s">
        <v>245</v>
      </c>
      <c r="L350" s="23">
        <v>44242</v>
      </c>
      <c r="M350" s="24">
        <v>223</v>
      </c>
      <c r="N350" t="s">
        <v>339</v>
      </c>
    </row>
    <row r="351" spans="1:14">
      <c r="A351" s="21">
        <v>3065</v>
      </c>
      <c r="B351" t="s">
        <v>724</v>
      </c>
      <c r="C351" t="s">
        <v>357</v>
      </c>
      <c r="D351" s="22">
        <v>132</v>
      </c>
      <c r="E351" s="22">
        <v>127</v>
      </c>
      <c r="F351" s="22">
        <v>0</v>
      </c>
      <c r="G351" t="s">
        <v>468</v>
      </c>
      <c r="H351" t="s">
        <v>307</v>
      </c>
      <c r="I351" t="s">
        <v>336</v>
      </c>
      <c r="J351" t="s">
        <v>232</v>
      </c>
      <c r="K351" t="s">
        <v>245</v>
      </c>
      <c r="L351" s="23">
        <v>44231</v>
      </c>
      <c r="M351" s="24">
        <v>259</v>
      </c>
      <c r="N351" t="s">
        <v>339</v>
      </c>
    </row>
    <row r="352" spans="1:14">
      <c r="A352" s="21">
        <v>3071</v>
      </c>
      <c r="B352" t="s">
        <v>725</v>
      </c>
      <c r="C352" t="s">
        <v>357</v>
      </c>
      <c r="D352" s="22">
        <v>200</v>
      </c>
      <c r="E352" s="22">
        <v>177</v>
      </c>
      <c r="F352" s="22">
        <v>0</v>
      </c>
      <c r="G352" t="s">
        <v>391</v>
      </c>
      <c r="H352" t="s">
        <v>361</v>
      </c>
      <c r="I352" t="s">
        <v>336</v>
      </c>
      <c r="J352" t="s">
        <v>232</v>
      </c>
      <c r="K352" t="s">
        <v>245</v>
      </c>
      <c r="L352" s="23">
        <v>44319</v>
      </c>
      <c r="M352" s="24">
        <v>377</v>
      </c>
      <c r="N352" t="s">
        <v>339</v>
      </c>
    </row>
    <row r="353" spans="1:14">
      <c r="A353" s="21">
        <v>3181</v>
      </c>
      <c r="B353" t="s">
        <v>726</v>
      </c>
      <c r="C353" t="s">
        <v>357</v>
      </c>
      <c r="D353" s="22">
        <v>46</v>
      </c>
      <c r="E353" s="22">
        <v>45</v>
      </c>
      <c r="F353" s="22">
        <v>0</v>
      </c>
      <c r="G353" t="s">
        <v>391</v>
      </c>
      <c r="H353" t="s">
        <v>361</v>
      </c>
      <c r="I353" t="s">
        <v>336</v>
      </c>
      <c r="J353" t="s">
        <v>232</v>
      </c>
      <c r="K353" t="s">
        <v>245</v>
      </c>
      <c r="L353" s="23">
        <v>44340</v>
      </c>
      <c r="M353" s="24">
        <v>91</v>
      </c>
      <c r="N353" t="s">
        <v>339</v>
      </c>
    </row>
    <row r="354" spans="1:14">
      <c r="A354" s="21">
        <v>3223</v>
      </c>
      <c r="B354" t="s">
        <v>727</v>
      </c>
      <c r="C354" t="s">
        <v>360</v>
      </c>
      <c r="D354" s="22">
        <v>111</v>
      </c>
      <c r="E354" s="22">
        <v>99</v>
      </c>
      <c r="F354" s="22">
        <v>0</v>
      </c>
      <c r="G354" t="s">
        <v>512</v>
      </c>
      <c r="H354" t="s">
        <v>361</v>
      </c>
      <c r="I354" t="s">
        <v>303</v>
      </c>
      <c r="J354" t="s">
        <v>232</v>
      </c>
      <c r="K354" t="s">
        <v>245</v>
      </c>
      <c r="L354" s="23">
        <v>44319</v>
      </c>
      <c r="M354" s="24">
        <v>210</v>
      </c>
      <c r="N354" t="s">
        <v>339</v>
      </c>
    </row>
    <row r="355" spans="1:14">
      <c r="A355" s="21">
        <v>3224</v>
      </c>
      <c r="B355" t="s">
        <v>728</v>
      </c>
      <c r="C355" t="s">
        <v>360</v>
      </c>
      <c r="D355" s="22">
        <v>138</v>
      </c>
      <c r="E355" s="22">
        <v>136</v>
      </c>
      <c r="F355" s="22">
        <v>0</v>
      </c>
      <c r="G355" t="s">
        <v>512</v>
      </c>
      <c r="H355" t="s">
        <v>361</v>
      </c>
      <c r="I355" t="s">
        <v>303</v>
      </c>
      <c r="J355" t="s">
        <v>232</v>
      </c>
      <c r="K355" t="s">
        <v>245</v>
      </c>
      <c r="L355" s="23">
        <v>44319</v>
      </c>
      <c r="M355" s="24">
        <v>274</v>
      </c>
      <c r="N355" t="s">
        <v>339</v>
      </c>
    </row>
    <row r="356" spans="1:14">
      <c r="A356" s="21">
        <v>3231</v>
      </c>
      <c r="B356" t="s">
        <v>729</v>
      </c>
      <c r="C356" t="s">
        <v>357</v>
      </c>
      <c r="D356" s="22">
        <v>219</v>
      </c>
      <c r="E356" s="22">
        <v>185</v>
      </c>
      <c r="F356" s="22">
        <v>0</v>
      </c>
      <c r="G356" t="s">
        <v>391</v>
      </c>
      <c r="H356" t="s">
        <v>361</v>
      </c>
      <c r="I356" t="s">
        <v>336</v>
      </c>
      <c r="J356" t="s">
        <v>232</v>
      </c>
      <c r="K356" t="s">
        <v>245</v>
      </c>
      <c r="L356" s="23">
        <v>44340</v>
      </c>
      <c r="M356" s="24">
        <v>404</v>
      </c>
      <c r="N356" t="s">
        <v>339</v>
      </c>
    </row>
    <row r="357" spans="1:14">
      <c r="A357" s="21">
        <v>3271</v>
      </c>
      <c r="B357" t="s">
        <v>730</v>
      </c>
      <c r="C357" t="s">
        <v>295</v>
      </c>
      <c r="D357" s="22">
        <v>202</v>
      </c>
      <c r="E357" s="22">
        <v>178</v>
      </c>
      <c r="F357" s="22">
        <v>0</v>
      </c>
      <c r="G357" t="s">
        <v>731</v>
      </c>
      <c r="H357" t="s">
        <v>400</v>
      </c>
      <c r="I357" t="s">
        <v>303</v>
      </c>
      <c r="J357" t="s">
        <v>232</v>
      </c>
      <c r="K357" t="s">
        <v>245</v>
      </c>
      <c r="L357" s="23">
        <v>44231</v>
      </c>
      <c r="M357" s="24">
        <v>380</v>
      </c>
      <c r="N357" t="s">
        <v>339</v>
      </c>
    </row>
    <row r="358" spans="1:14">
      <c r="A358" s="21">
        <v>3283</v>
      </c>
      <c r="B358" t="s">
        <v>732</v>
      </c>
      <c r="C358" t="s">
        <v>295</v>
      </c>
      <c r="D358" s="22">
        <v>105</v>
      </c>
      <c r="E358" s="22">
        <v>81</v>
      </c>
      <c r="F358" s="22">
        <v>0</v>
      </c>
      <c r="G358" t="s">
        <v>512</v>
      </c>
      <c r="H358" t="s">
        <v>400</v>
      </c>
      <c r="I358" t="s">
        <v>303</v>
      </c>
      <c r="J358" t="s">
        <v>232</v>
      </c>
      <c r="K358" t="s">
        <v>245</v>
      </c>
      <c r="L358" s="23">
        <v>44319</v>
      </c>
      <c r="M358" s="24">
        <v>186</v>
      </c>
      <c r="N358" t="s">
        <v>339</v>
      </c>
    </row>
    <row r="359" spans="1:14">
      <c r="A359" s="21">
        <v>3293</v>
      </c>
      <c r="B359" t="s">
        <v>733</v>
      </c>
      <c r="C359" t="s">
        <v>295</v>
      </c>
      <c r="D359" s="22">
        <v>77</v>
      </c>
      <c r="E359" s="22">
        <v>84</v>
      </c>
      <c r="F359" s="22">
        <v>0</v>
      </c>
      <c r="G359" t="s">
        <v>731</v>
      </c>
      <c r="H359" t="s">
        <v>400</v>
      </c>
      <c r="I359" t="s">
        <v>303</v>
      </c>
      <c r="J359" t="s">
        <v>232</v>
      </c>
      <c r="K359" t="s">
        <v>245</v>
      </c>
      <c r="L359" s="23">
        <v>44231</v>
      </c>
      <c r="M359" s="24">
        <v>161</v>
      </c>
      <c r="N359" t="s">
        <v>339</v>
      </c>
    </row>
    <row r="360" spans="1:14">
      <c r="A360" s="21">
        <v>3302</v>
      </c>
      <c r="B360" t="s">
        <v>734</v>
      </c>
      <c r="C360" t="s">
        <v>295</v>
      </c>
      <c r="D360" s="22">
        <v>184</v>
      </c>
      <c r="E360" s="22">
        <v>185</v>
      </c>
      <c r="F360" s="22">
        <v>0</v>
      </c>
      <c r="G360" t="s">
        <v>731</v>
      </c>
      <c r="H360" t="s">
        <v>400</v>
      </c>
      <c r="I360" t="s">
        <v>303</v>
      </c>
      <c r="J360" t="s">
        <v>232</v>
      </c>
      <c r="K360" t="s">
        <v>245</v>
      </c>
      <c r="L360" s="23">
        <v>44231</v>
      </c>
      <c r="M360" s="24">
        <v>369</v>
      </c>
      <c r="N360" t="s">
        <v>339</v>
      </c>
    </row>
    <row r="361" spans="1:14">
      <c r="A361" s="21">
        <v>3313</v>
      </c>
      <c r="B361" t="s">
        <v>735</v>
      </c>
      <c r="C361" t="s">
        <v>295</v>
      </c>
      <c r="D361" s="22">
        <v>22</v>
      </c>
      <c r="E361" s="22">
        <v>19</v>
      </c>
      <c r="F361" s="22">
        <v>0</v>
      </c>
      <c r="G361" t="s">
        <v>512</v>
      </c>
      <c r="H361" t="s">
        <v>400</v>
      </c>
      <c r="I361" t="s">
        <v>303</v>
      </c>
      <c r="J361" t="s">
        <v>232</v>
      </c>
      <c r="K361" t="s">
        <v>245</v>
      </c>
      <c r="L361" s="23">
        <v>44958</v>
      </c>
      <c r="M361" s="24">
        <v>41</v>
      </c>
      <c r="N361" t="s">
        <v>332</v>
      </c>
    </row>
    <row r="362" spans="1:14">
      <c r="A362" s="21">
        <v>3346</v>
      </c>
      <c r="B362" t="s">
        <v>736</v>
      </c>
      <c r="C362" t="s">
        <v>295</v>
      </c>
      <c r="D362" s="22">
        <v>128</v>
      </c>
      <c r="E362" s="22">
        <v>114</v>
      </c>
      <c r="F362" s="22">
        <v>0</v>
      </c>
      <c r="G362" t="s">
        <v>731</v>
      </c>
      <c r="H362" t="s">
        <v>400</v>
      </c>
      <c r="I362" t="s">
        <v>303</v>
      </c>
      <c r="J362" t="s">
        <v>232</v>
      </c>
      <c r="K362" t="s">
        <v>245</v>
      </c>
      <c r="L362" s="23">
        <v>44231</v>
      </c>
      <c r="M362" s="24">
        <v>242</v>
      </c>
      <c r="N362" t="s">
        <v>339</v>
      </c>
    </row>
    <row r="363" spans="1:14">
      <c r="A363" s="21">
        <v>3367</v>
      </c>
      <c r="B363" t="s">
        <v>737</v>
      </c>
      <c r="C363" t="s">
        <v>295</v>
      </c>
      <c r="D363" s="22">
        <v>158</v>
      </c>
      <c r="E363" s="22">
        <v>150</v>
      </c>
      <c r="F363" s="22">
        <v>0</v>
      </c>
      <c r="G363" t="s">
        <v>512</v>
      </c>
      <c r="H363" t="s">
        <v>400</v>
      </c>
      <c r="I363" t="s">
        <v>303</v>
      </c>
      <c r="J363" t="s">
        <v>232</v>
      </c>
      <c r="K363" t="s">
        <v>245</v>
      </c>
      <c r="L363" s="23">
        <v>44319</v>
      </c>
      <c r="M363" s="24">
        <v>308</v>
      </c>
      <c r="N363" t="s">
        <v>339</v>
      </c>
    </row>
    <row r="364" spans="1:14">
      <c r="A364" s="21">
        <v>3380</v>
      </c>
      <c r="B364" t="s">
        <v>738</v>
      </c>
      <c r="C364" t="s">
        <v>295</v>
      </c>
      <c r="D364" s="22">
        <v>147</v>
      </c>
      <c r="E364" s="22">
        <v>134</v>
      </c>
      <c r="F364" s="22">
        <v>0</v>
      </c>
      <c r="G364" t="s">
        <v>731</v>
      </c>
      <c r="H364" t="s">
        <v>400</v>
      </c>
      <c r="I364" t="s">
        <v>303</v>
      </c>
      <c r="J364" t="s">
        <v>232</v>
      </c>
      <c r="K364" t="s">
        <v>245</v>
      </c>
      <c r="L364" s="23">
        <v>44231</v>
      </c>
      <c r="M364" s="24">
        <v>281</v>
      </c>
      <c r="N364" t="s">
        <v>339</v>
      </c>
    </row>
    <row r="365" spans="1:14">
      <c r="A365" s="21">
        <v>3413</v>
      </c>
      <c r="B365" t="s">
        <v>739</v>
      </c>
      <c r="C365" t="s">
        <v>295</v>
      </c>
      <c r="D365" s="22">
        <v>221</v>
      </c>
      <c r="E365" s="22">
        <v>158</v>
      </c>
      <c r="F365" s="22">
        <v>0</v>
      </c>
      <c r="G365" t="s">
        <v>731</v>
      </c>
      <c r="H365" t="s">
        <v>400</v>
      </c>
      <c r="I365" t="s">
        <v>303</v>
      </c>
      <c r="J365" t="s">
        <v>232</v>
      </c>
      <c r="K365" t="s">
        <v>245</v>
      </c>
      <c r="L365" s="23">
        <v>44231</v>
      </c>
      <c r="M365" s="24">
        <v>379</v>
      </c>
      <c r="N365" t="s">
        <v>339</v>
      </c>
    </row>
    <row r="366" spans="1:14">
      <c r="A366" s="21">
        <v>3415</v>
      </c>
      <c r="B366" t="s">
        <v>740</v>
      </c>
      <c r="C366" t="s">
        <v>295</v>
      </c>
      <c r="D366" s="22">
        <v>163</v>
      </c>
      <c r="E366" s="22">
        <v>154</v>
      </c>
      <c r="F366" s="22">
        <v>0</v>
      </c>
      <c r="G366" t="s">
        <v>731</v>
      </c>
      <c r="H366" t="s">
        <v>400</v>
      </c>
      <c r="I366" t="s">
        <v>303</v>
      </c>
      <c r="J366" t="s">
        <v>232</v>
      </c>
      <c r="K366" t="s">
        <v>245</v>
      </c>
      <c r="L366" s="23">
        <v>44231</v>
      </c>
      <c r="M366" s="24">
        <v>317</v>
      </c>
      <c r="N366" t="s">
        <v>339</v>
      </c>
    </row>
    <row r="367" spans="1:14">
      <c r="A367" s="21">
        <v>3449</v>
      </c>
      <c r="B367" t="s">
        <v>741</v>
      </c>
      <c r="C367" t="s">
        <v>295</v>
      </c>
      <c r="D367" s="22">
        <v>81</v>
      </c>
      <c r="E367" s="22">
        <v>77</v>
      </c>
      <c r="F367" s="22">
        <v>0</v>
      </c>
      <c r="G367" t="s">
        <v>731</v>
      </c>
      <c r="H367" t="s">
        <v>400</v>
      </c>
      <c r="I367" t="s">
        <v>303</v>
      </c>
      <c r="J367" t="s">
        <v>232</v>
      </c>
      <c r="K367" t="s">
        <v>245</v>
      </c>
      <c r="L367" s="23">
        <v>44231</v>
      </c>
      <c r="M367" s="24">
        <v>158</v>
      </c>
      <c r="N367" t="s">
        <v>339</v>
      </c>
    </row>
    <row r="368" spans="1:14">
      <c r="A368" s="21">
        <v>3492</v>
      </c>
      <c r="B368" t="s">
        <v>742</v>
      </c>
      <c r="C368" t="s">
        <v>295</v>
      </c>
      <c r="D368" s="22">
        <v>105</v>
      </c>
      <c r="E368" s="22">
        <v>147</v>
      </c>
      <c r="F368" s="22">
        <v>0</v>
      </c>
      <c r="G368" t="s">
        <v>731</v>
      </c>
      <c r="H368" t="s">
        <v>400</v>
      </c>
      <c r="I368" t="s">
        <v>303</v>
      </c>
      <c r="J368" t="s">
        <v>232</v>
      </c>
      <c r="K368" t="s">
        <v>245</v>
      </c>
      <c r="L368" s="23">
        <v>44231</v>
      </c>
      <c r="M368" s="24">
        <v>252</v>
      </c>
      <c r="N368" t="s">
        <v>339</v>
      </c>
    </row>
    <row r="369" spans="1:14">
      <c r="A369" s="21">
        <v>3504</v>
      </c>
      <c r="B369" t="s">
        <v>743</v>
      </c>
      <c r="C369" t="s">
        <v>295</v>
      </c>
      <c r="D369" s="22">
        <v>195</v>
      </c>
      <c r="E369" s="22">
        <v>199</v>
      </c>
      <c r="F369" s="22">
        <v>0</v>
      </c>
      <c r="G369" t="s">
        <v>731</v>
      </c>
      <c r="H369" t="s">
        <v>400</v>
      </c>
      <c r="I369" t="s">
        <v>303</v>
      </c>
      <c r="J369" t="s">
        <v>232</v>
      </c>
      <c r="K369" t="s">
        <v>245</v>
      </c>
      <c r="L369" s="23">
        <v>44319</v>
      </c>
      <c r="M369" s="24">
        <v>394</v>
      </c>
      <c r="N369" t="s">
        <v>339</v>
      </c>
    </row>
    <row r="370" spans="1:14">
      <c r="A370" s="21">
        <v>3507</v>
      </c>
      <c r="B370" t="s">
        <v>744</v>
      </c>
      <c r="C370" t="s">
        <v>295</v>
      </c>
      <c r="D370" s="22">
        <v>173</v>
      </c>
      <c r="E370" s="22">
        <v>138</v>
      </c>
      <c r="F370" s="22">
        <v>0</v>
      </c>
      <c r="G370" t="s">
        <v>731</v>
      </c>
      <c r="H370" t="s">
        <v>400</v>
      </c>
      <c r="I370" t="s">
        <v>303</v>
      </c>
      <c r="J370" t="s">
        <v>232</v>
      </c>
      <c r="K370" t="s">
        <v>245</v>
      </c>
      <c r="L370" s="23">
        <v>44231</v>
      </c>
      <c r="M370" s="24">
        <v>311</v>
      </c>
      <c r="N370" t="s">
        <v>339</v>
      </c>
    </row>
    <row r="371" spans="1:14">
      <c r="A371" s="21">
        <v>3523</v>
      </c>
      <c r="B371" t="s">
        <v>745</v>
      </c>
      <c r="C371" t="s">
        <v>295</v>
      </c>
      <c r="D371" s="22">
        <v>62</v>
      </c>
      <c r="E371" s="22">
        <v>55</v>
      </c>
      <c r="F371" s="22">
        <v>0</v>
      </c>
      <c r="G371" t="s">
        <v>731</v>
      </c>
      <c r="H371" t="s">
        <v>400</v>
      </c>
      <c r="I371" t="s">
        <v>303</v>
      </c>
      <c r="J371" t="s">
        <v>232</v>
      </c>
      <c r="K371" t="s">
        <v>245</v>
      </c>
      <c r="L371" s="23">
        <v>44231</v>
      </c>
      <c r="M371" s="24">
        <v>117</v>
      </c>
      <c r="N371" t="s">
        <v>339</v>
      </c>
    </row>
    <row r="372" spans="1:14">
      <c r="A372" s="21">
        <v>3573</v>
      </c>
      <c r="B372" t="s">
        <v>746</v>
      </c>
      <c r="C372" t="s">
        <v>295</v>
      </c>
      <c r="D372" s="22">
        <v>71</v>
      </c>
      <c r="E372" s="22">
        <v>65</v>
      </c>
      <c r="F372" s="22">
        <v>0</v>
      </c>
      <c r="G372" t="s">
        <v>512</v>
      </c>
      <c r="H372" t="s">
        <v>400</v>
      </c>
      <c r="I372" t="s">
        <v>303</v>
      </c>
      <c r="J372" t="s">
        <v>232</v>
      </c>
      <c r="K372" t="s">
        <v>245</v>
      </c>
      <c r="L372" s="23">
        <v>44404</v>
      </c>
      <c r="M372" s="24">
        <v>136</v>
      </c>
      <c r="N372" t="s">
        <v>287</v>
      </c>
    </row>
    <row r="373" spans="1:14">
      <c r="A373" s="21">
        <v>3574</v>
      </c>
      <c r="B373" t="s">
        <v>747</v>
      </c>
      <c r="C373" t="s">
        <v>295</v>
      </c>
      <c r="D373" s="22">
        <v>52</v>
      </c>
      <c r="E373" s="22">
        <v>44</v>
      </c>
      <c r="F373" s="22">
        <v>0</v>
      </c>
      <c r="G373" t="s">
        <v>512</v>
      </c>
      <c r="H373" t="s">
        <v>400</v>
      </c>
      <c r="I373" t="s">
        <v>303</v>
      </c>
      <c r="J373" t="s">
        <v>232</v>
      </c>
      <c r="K373" t="s">
        <v>245</v>
      </c>
      <c r="L373" s="23">
        <v>44404</v>
      </c>
      <c r="M373" s="24">
        <v>96</v>
      </c>
      <c r="N373" t="s">
        <v>287</v>
      </c>
    </row>
    <row r="374" spans="1:14">
      <c r="A374" s="21">
        <v>3716</v>
      </c>
      <c r="B374" t="s">
        <v>748</v>
      </c>
      <c r="C374" t="s">
        <v>295</v>
      </c>
      <c r="D374" s="22">
        <v>52</v>
      </c>
      <c r="E374" s="22">
        <v>45</v>
      </c>
      <c r="F374" s="22">
        <v>0</v>
      </c>
      <c r="G374" t="s">
        <v>512</v>
      </c>
      <c r="H374" t="s">
        <v>296</v>
      </c>
      <c r="I374" t="s">
        <v>303</v>
      </c>
      <c r="J374" t="s">
        <v>232</v>
      </c>
      <c r="K374" t="s">
        <v>245</v>
      </c>
      <c r="L374" s="23">
        <v>44452</v>
      </c>
      <c r="M374" s="24">
        <v>97</v>
      </c>
      <c r="N374" t="s">
        <v>287</v>
      </c>
    </row>
    <row r="375" spans="1:14">
      <c r="A375" s="21">
        <v>3727</v>
      </c>
      <c r="B375" t="s">
        <v>749</v>
      </c>
      <c r="C375" t="s">
        <v>295</v>
      </c>
      <c r="D375" s="22">
        <v>30</v>
      </c>
      <c r="E375" s="22">
        <v>35</v>
      </c>
      <c r="F375" s="22">
        <v>0</v>
      </c>
      <c r="G375" t="s">
        <v>512</v>
      </c>
      <c r="H375" t="s">
        <v>296</v>
      </c>
      <c r="I375" t="s">
        <v>303</v>
      </c>
      <c r="J375" t="s">
        <v>232</v>
      </c>
      <c r="K375" t="s">
        <v>245</v>
      </c>
      <c r="L375" s="23">
        <v>43990</v>
      </c>
      <c r="M375" s="24">
        <v>65</v>
      </c>
      <c r="N375" t="s">
        <v>367</v>
      </c>
    </row>
    <row r="376" spans="1:14">
      <c r="A376" s="21">
        <v>3737</v>
      </c>
      <c r="B376" t="s">
        <v>750</v>
      </c>
      <c r="C376" t="s">
        <v>295</v>
      </c>
      <c r="D376" s="22">
        <v>138</v>
      </c>
      <c r="E376" s="22">
        <v>125</v>
      </c>
      <c r="F376" s="22">
        <v>0</v>
      </c>
      <c r="G376" t="s">
        <v>512</v>
      </c>
      <c r="H376" t="s">
        <v>296</v>
      </c>
      <c r="I376" t="s">
        <v>303</v>
      </c>
      <c r="J376" t="s">
        <v>232</v>
      </c>
      <c r="K376" t="s">
        <v>245</v>
      </c>
      <c r="L376" s="23">
        <v>44237</v>
      </c>
      <c r="M376" s="24">
        <v>263</v>
      </c>
      <c r="N376" t="s">
        <v>751</v>
      </c>
    </row>
    <row r="377" spans="1:14">
      <c r="A377" s="21">
        <v>3745</v>
      </c>
      <c r="B377" t="s">
        <v>752</v>
      </c>
      <c r="C377" t="s">
        <v>295</v>
      </c>
      <c r="D377" s="22">
        <v>13</v>
      </c>
      <c r="E377" s="22">
        <v>23</v>
      </c>
      <c r="F377" s="22">
        <v>0</v>
      </c>
      <c r="G377" t="s">
        <v>512</v>
      </c>
      <c r="H377" t="s">
        <v>296</v>
      </c>
      <c r="I377" t="s">
        <v>303</v>
      </c>
      <c r="J377" t="s">
        <v>232</v>
      </c>
      <c r="K377" t="s">
        <v>245</v>
      </c>
      <c r="L377" s="23">
        <v>43979</v>
      </c>
      <c r="M377" s="24">
        <v>36</v>
      </c>
      <c r="N377" t="s">
        <v>367</v>
      </c>
    </row>
    <row r="378" spans="1:14">
      <c r="A378" s="21">
        <v>3772</v>
      </c>
      <c r="B378" t="s">
        <v>753</v>
      </c>
      <c r="C378" t="s">
        <v>295</v>
      </c>
      <c r="D378" s="22">
        <v>49</v>
      </c>
      <c r="E378" s="22">
        <v>62</v>
      </c>
      <c r="F378" s="22">
        <v>0</v>
      </c>
      <c r="G378" t="s">
        <v>512</v>
      </c>
      <c r="H378" t="s">
        <v>296</v>
      </c>
      <c r="I378" t="s">
        <v>303</v>
      </c>
      <c r="J378" t="s">
        <v>232</v>
      </c>
      <c r="K378" t="s">
        <v>245</v>
      </c>
      <c r="L378" s="23">
        <v>44319</v>
      </c>
      <c r="M378" s="24">
        <v>111</v>
      </c>
      <c r="N378" t="s">
        <v>339</v>
      </c>
    </row>
    <row r="379" spans="1:14">
      <c r="A379" s="21">
        <v>3779</v>
      </c>
      <c r="B379" t="s">
        <v>754</v>
      </c>
      <c r="C379" t="s">
        <v>295</v>
      </c>
      <c r="D379" s="22">
        <v>55</v>
      </c>
      <c r="E379" s="22">
        <v>80</v>
      </c>
      <c r="F379" s="22">
        <v>0</v>
      </c>
      <c r="G379" t="s">
        <v>512</v>
      </c>
      <c r="H379" t="s">
        <v>296</v>
      </c>
      <c r="I379" t="s">
        <v>303</v>
      </c>
      <c r="J379" t="s">
        <v>232</v>
      </c>
      <c r="K379" t="s">
        <v>245</v>
      </c>
      <c r="L379" s="23">
        <v>44032</v>
      </c>
      <c r="M379" s="24">
        <v>135</v>
      </c>
      <c r="N379" t="s">
        <v>367</v>
      </c>
    </row>
    <row r="380" spans="1:14">
      <c r="A380" s="21">
        <v>3785</v>
      </c>
      <c r="B380" t="s">
        <v>755</v>
      </c>
      <c r="C380" t="s">
        <v>295</v>
      </c>
      <c r="D380" s="22">
        <v>68</v>
      </c>
      <c r="E380" s="22">
        <v>72</v>
      </c>
      <c r="F380" s="22">
        <v>0</v>
      </c>
      <c r="G380" t="s">
        <v>512</v>
      </c>
      <c r="H380" t="s">
        <v>296</v>
      </c>
      <c r="I380" t="s">
        <v>303</v>
      </c>
      <c r="J380" t="s">
        <v>232</v>
      </c>
      <c r="K380" t="s">
        <v>245</v>
      </c>
      <c r="L380" s="23">
        <v>43985</v>
      </c>
      <c r="M380" s="24">
        <v>140</v>
      </c>
      <c r="N380" t="s">
        <v>367</v>
      </c>
    </row>
    <row r="381" spans="1:14">
      <c r="A381" s="21">
        <v>3801</v>
      </c>
      <c r="B381" t="s">
        <v>756</v>
      </c>
      <c r="C381" t="s">
        <v>295</v>
      </c>
      <c r="D381" s="22">
        <v>32</v>
      </c>
      <c r="E381" s="22">
        <v>28</v>
      </c>
      <c r="F381" s="22">
        <v>0</v>
      </c>
      <c r="G381" t="s">
        <v>512</v>
      </c>
      <c r="H381" t="s">
        <v>296</v>
      </c>
      <c r="I381" t="s">
        <v>303</v>
      </c>
      <c r="J381" t="s">
        <v>232</v>
      </c>
      <c r="K381" t="s">
        <v>245</v>
      </c>
      <c r="L381" s="23">
        <v>43990</v>
      </c>
      <c r="M381" s="24">
        <v>60</v>
      </c>
      <c r="N381" t="s">
        <v>367</v>
      </c>
    </row>
    <row r="382" spans="1:14">
      <c r="A382" s="21">
        <v>3808</v>
      </c>
      <c r="B382" t="s">
        <v>757</v>
      </c>
      <c r="C382" t="s">
        <v>295</v>
      </c>
      <c r="D382" s="22">
        <v>8</v>
      </c>
      <c r="E382" s="22">
        <v>7</v>
      </c>
      <c r="F382" s="22">
        <v>0</v>
      </c>
      <c r="G382" t="s">
        <v>512</v>
      </c>
      <c r="H382" t="s">
        <v>296</v>
      </c>
      <c r="I382" t="s">
        <v>303</v>
      </c>
      <c r="J382" t="s">
        <v>232</v>
      </c>
      <c r="K382" t="s">
        <v>245</v>
      </c>
      <c r="L382" s="23">
        <v>44965</v>
      </c>
      <c r="M382" s="24">
        <v>15</v>
      </c>
      <c r="N382" t="s">
        <v>332</v>
      </c>
    </row>
    <row r="383" spans="1:14">
      <c r="A383" s="21">
        <v>3831</v>
      </c>
      <c r="B383" t="s">
        <v>758</v>
      </c>
      <c r="C383" t="s">
        <v>295</v>
      </c>
      <c r="D383" s="22">
        <v>38</v>
      </c>
      <c r="E383" s="22">
        <v>34</v>
      </c>
      <c r="F383" s="22">
        <v>0</v>
      </c>
      <c r="G383" t="s">
        <v>512</v>
      </c>
      <c r="H383" t="s">
        <v>296</v>
      </c>
      <c r="I383" t="s">
        <v>303</v>
      </c>
      <c r="J383" t="s">
        <v>232</v>
      </c>
      <c r="K383" t="s">
        <v>245</v>
      </c>
      <c r="L383" s="23">
        <v>44256</v>
      </c>
      <c r="M383" s="24">
        <v>72</v>
      </c>
      <c r="N383" t="s">
        <v>339</v>
      </c>
    </row>
    <row r="384" spans="1:14">
      <c r="A384" s="21">
        <v>3845</v>
      </c>
      <c r="B384" t="s">
        <v>759</v>
      </c>
      <c r="C384" t="s">
        <v>295</v>
      </c>
      <c r="D384" s="22">
        <v>21</v>
      </c>
      <c r="E384" s="22">
        <v>17</v>
      </c>
      <c r="F384" s="22">
        <v>0</v>
      </c>
      <c r="G384" t="s">
        <v>512</v>
      </c>
      <c r="H384" t="s">
        <v>296</v>
      </c>
      <c r="I384" t="s">
        <v>303</v>
      </c>
      <c r="J384" t="s">
        <v>232</v>
      </c>
      <c r="K384" t="s">
        <v>245</v>
      </c>
      <c r="L384" s="23">
        <v>44256</v>
      </c>
      <c r="M384" s="24">
        <v>38</v>
      </c>
      <c r="N384" t="s">
        <v>339</v>
      </c>
    </row>
    <row r="385" spans="1:14">
      <c r="A385" s="21">
        <v>3851</v>
      </c>
      <c r="B385" t="s">
        <v>760</v>
      </c>
      <c r="C385" t="s">
        <v>295</v>
      </c>
      <c r="D385" s="22">
        <v>5</v>
      </c>
      <c r="E385" s="22">
        <v>4</v>
      </c>
      <c r="F385" s="22">
        <v>0</v>
      </c>
      <c r="G385" t="s">
        <v>512</v>
      </c>
      <c r="H385" t="s">
        <v>296</v>
      </c>
      <c r="I385" t="s">
        <v>303</v>
      </c>
      <c r="J385" t="s">
        <v>232</v>
      </c>
      <c r="K385" t="s">
        <v>245</v>
      </c>
      <c r="L385" s="23">
        <v>44592</v>
      </c>
      <c r="M385" s="24">
        <v>9</v>
      </c>
      <c r="N385" t="s">
        <v>287</v>
      </c>
    </row>
    <row r="386" spans="1:14">
      <c r="A386" s="21">
        <v>3855</v>
      </c>
      <c r="B386" t="s">
        <v>761</v>
      </c>
      <c r="C386" t="s">
        <v>295</v>
      </c>
      <c r="D386" s="22">
        <v>6</v>
      </c>
      <c r="E386" s="22">
        <v>2</v>
      </c>
      <c r="F386" s="22">
        <v>0</v>
      </c>
      <c r="G386" t="s">
        <v>311</v>
      </c>
      <c r="H386" t="s">
        <v>296</v>
      </c>
      <c r="I386" t="s">
        <v>303</v>
      </c>
      <c r="J386" t="s">
        <v>261</v>
      </c>
      <c r="K386" t="s">
        <v>245</v>
      </c>
      <c r="M386" s="24">
        <v>8</v>
      </c>
      <c r="N386" t="s">
        <v>311</v>
      </c>
    </row>
    <row r="387" spans="1:14">
      <c r="A387" s="21">
        <v>3946</v>
      </c>
      <c r="B387" t="s">
        <v>762</v>
      </c>
      <c r="C387" t="s">
        <v>295</v>
      </c>
      <c r="D387" s="22">
        <v>51</v>
      </c>
      <c r="E387" s="22">
        <v>55</v>
      </c>
      <c r="F387" s="22">
        <v>0</v>
      </c>
      <c r="G387" t="s">
        <v>512</v>
      </c>
      <c r="H387" t="s">
        <v>296</v>
      </c>
      <c r="I387" t="s">
        <v>303</v>
      </c>
      <c r="J387" t="s">
        <v>232</v>
      </c>
      <c r="K387" t="s">
        <v>245</v>
      </c>
      <c r="L387" s="23">
        <v>44249</v>
      </c>
      <c r="M387" s="24">
        <v>106</v>
      </c>
      <c r="N387" t="s">
        <v>751</v>
      </c>
    </row>
    <row r="388" spans="1:14">
      <c r="A388" s="21">
        <v>3966</v>
      </c>
      <c r="B388" t="s">
        <v>763</v>
      </c>
      <c r="C388" t="s">
        <v>295</v>
      </c>
      <c r="D388" s="22">
        <v>89</v>
      </c>
      <c r="E388" s="22">
        <v>79</v>
      </c>
      <c r="F388" s="22">
        <v>0</v>
      </c>
      <c r="G388" t="s">
        <v>512</v>
      </c>
      <c r="H388" t="s">
        <v>296</v>
      </c>
      <c r="I388" t="s">
        <v>303</v>
      </c>
      <c r="J388" t="s">
        <v>232</v>
      </c>
      <c r="K388" t="s">
        <v>245</v>
      </c>
      <c r="L388" s="23">
        <v>45495</v>
      </c>
      <c r="M388" s="24">
        <v>168</v>
      </c>
      <c r="N388" t="s">
        <v>415</v>
      </c>
    </row>
    <row r="389" spans="1:14">
      <c r="A389" s="21">
        <v>3986</v>
      </c>
      <c r="B389" t="s">
        <v>764</v>
      </c>
      <c r="C389" t="s">
        <v>295</v>
      </c>
      <c r="D389" s="22">
        <v>37</v>
      </c>
      <c r="E389" s="22">
        <v>39</v>
      </c>
      <c r="F389" s="22">
        <v>0</v>
      </c>
      <c r="G389" t="s">
        <v>512</v>
      </c>
      <c r="H389" t="s">
        <v>296</v>
      </c>
      <c r="I389" t="s">
        <v>303</v>
      </c>
      <c r="J389" t="s">
        <v>232</v>
      </c>
      <c r="K389" t="s">
        <v>245</v>
      </c>
      <c r="L389" s="23">
        <v>44032</v>
      </c>
      <c r="M389" s="24">
        <v>76</v>
      </c>
      <c r="N389" t="s">
        <v>367</v>
      </c>
    </row>
    <row r="390" spans="1:14">
      <c r="A390" s="21">
        <v>4008</v>
      </c>
      <c r="B390" t="s">
        <v>765</v>
      </c>
      <c r="C390" t="s">
        <v>295</v>
      </c>
      <c r="D390" s="22">
        <v>58</v>
      </c>
      <c r="E390" s="22">
        <v>77</v>
      </c>
      <c r="F390" s="22">
        <v>0</v>
      </c>
      <c r="G390" t="s">
        <v>512</v>
      </c>
      <c r="H390" t="s">
        <v>296</v>
      </c>
      <c r="I390" t="s">
        <v>303</v>
      </c>
      <c r="J390" t="s">
        <v>232</v>
      </c>
      <c r="K390" t="s">
        <v>245</v>
      </c>
      <c r="L390" s="23">
        <v>44466</v>
      </c>
      <c r="M390" s="24">
        <v>135</v>
      </c>
      <c r="N390" t="s">
        <v>287</v>
      </c>
    </row>
    <row r="391" spans="1:14">
      <c r="A391" s="21">
        <v>4020</v>
      </c>
      <c r="B391" t="s">
        <v>766</v>
      </c>
      <c r="C391" t="s">
        <v>295</v>
      </c>
      <c r="D391" s="22">
        <v>138</v>
      </c>
      <c r="E391" s="22">
        <v>162</v>
      </c>
      <c r="F391" s="22">
        <v>0</v>
      </c>
      <c r="G391" t="s">
        <v>766</v>
      </c>
      <c r="H391" t="s">
        <v>296</v>
      </c>
      <c r="I391" t="s">
        <v>286</v>
      </c>
      <c r="J391" t="s">
        <v>232</v>
      </c>
      <c r="K391" t="s">
        <v>245</v>
      </c>
      <c r="L391" s="23">
        <v>44236</v>
      </c>
      <c r="M391" s="24">
        <v>300</v>
      </c>
      <c r="N391" t="s">
        <v>751</v>
      </c>
    </row>
    <row r="392" spans="1:14">
      <c r="A392" s="21">
        <v>4032</v>
      </c>
      <c r="B392" t="s">
        <v>767</v>
      </c>
      <c r="C392" t="s">
        <v>295</v>
      </c>
      <c r="D392" s="22">
        <v>15</v>
      </c>
      <c r="E392" s="22">
        <v>14</v>
      </c>
      <c r="F392" s="22">
        <v>0</v>
      </c>
      <c r="G392" t="s">
        <v>512</v>
      </c>
      <c r="H392" t="s">
        <v>296</v>
      </c>
      <c r="I392" t="s">
        <v>303</v>
      </c>
      <c r="J392" t="s">
        <v>232</v>
      </c>
      <c r="K392" t="s">
        <v>245</v>
      </c>
      <c r="L392" s="23">
        <v>44032</v>
      </c>
      <c r="M392" s="24">
        <v>29</v>
      </c>
      <c r="N392" t="s">
        <v>367</v>
      </c>
    </row>
    <row r="393" spans="1:14">
      <c r="A393" s="21">
        <v>4047</v>
      </c>
      <c r="B393" t="s">
        <v>768</v>
      </c>
      <c r="C393" t="s">
        <v>295</v>
      </c>
      <c r="D393" s="22">
        <v>129</v>
      </c>
      <c r="E393" s="22">
        <v>145</v>
      </c>
      <c r="F393" s="22">
        <v>0</v>
      </c>
      <c r="G393" t="s">
        <v>512</v>
      </c>
      <c r="H393" t="s">
        <v>296</v>
      </c>
      <c r="I393" t="s">
        <v>303</v>
      </c>
      <c r="J393" t="s">
        <v>232</v>
      </c>
      <c r="K393" t="s">
        <v>245</v>
      </c>
      <c r="L393" s="23">
        <v>44319</v>
      </c>
      <c r="M393" s="24">
        <v>274</v>
      </c>
      <c r="N393" t="s">
        <v>339</v>
      </c>
    </row>
    <row r="394" spans="1:14">
      <c r="A394" s="21">
        <v>4050</v>
      </c>
      <c r="B394" t="s">
        <v>769</v>
      </c>
      <c r="C394" t="s">
        <v>295</v>
      </c>
      <c r="D394" s="22">
        <v>84</v>
      </c>
      <c r="E394" s="22">
        <v>76</v>
      </c>
      <c r="F394" s="22">
        <v>0</v>
      </c>
      <c r="G394" t="s">
        <v>311</v>
      </c>
      <c r="H394" t="s">
        <v>296</v>
      </c>
      <c r="I394" t="s">
        <v>303</v>
      </c>
      <c r="J394" t="s">
        <v>261</v>
      </c>
      <c r="K394" t="s">
        <v>245</v>
      </c>
      <c r="M394" s="24">
        <v>160</v>
      </c>
      <c r="N394" t="s">
        <v>311</v>
      </c>
    </row>
    <row r="395" spans="1:14">
      <c r="A395" s="21">
        <v>6741</v>
      </c>
      <c r="B395" t="s">
        <v>770</v>
      </c>
      <c r="C395" t="s">
        <v>284</v>
      </c>
      <c r="D395" s="22">
        <v>138</v>
      </c>
      <c r="E395" s="22">
        <v>194</v>
      </c>
      <c r="F395" s="22">
        <v>0</v>
      </c>
      <c r="G395" t="s">
        <v>477</v>
      </c>
      <c r="H395" t="s">
        <v>300</v>
      </c>
      <c r="I395" t="s">
        <v>303</v>
      </c>
      <c r="J395" t="s">
        <v>232</v>
      </c>
      <c r="K395" t="s">
        <v>245</v>
      </c>
      <c r="L395" s="23">
        <v>44231</v>
      </c>
      <c r="M395" s="24">
        <v>332</v>
      </c>
      <c r="N395" t="s">
        <v>339</v>
      </c>
    </row>
    <row r="396" spans="1:14">
      <c r="A396" s="21">
        <v>161</v>
      </c>
      <c r="B396" t="s">
        <v>771</v>
      </c>
      <c r="C396" t="s">
        <v>329</v>
      </c>
      <c r="D396" s="22">
        <v>15</v>
      </c>
      <c r="E396" s="22">
        <v>20</v>
      </c>
      <c r="F396" s="22">
        <v>0</v>
      </c>
      <c r="G396" t="s">
        <v>771</v>
      </c>
      <c r="H396" t="s">
        <v>331</v>
      </c>
      <c r="I396" t="s">
        <v>286</v>
      </c>
      <c r="J396" t="s">
        <v>232</v>
      </c>
      <c r="K396" t="s">
        <v>247</v>
      </c>
      <c r="L396" s="23">
        <v>44263</v>
      </c>
      <c r="M396" s="24">
        <v>35</v>
      </c>
      <c r="N396" t="s">
        <v>339</v>
      </c>
    </row>
    <row r="397" spans="1:14">
      <c r="A397" s="21">
        <v>176</v>
      </c>
      <c r="B397" t="s">
        <v>772</v>
      </c>
      <c r="C397" t="s">
        <v>329</v>
      </c>
      <c r="D397" s="22">
        <v>5</v>
      </c>
      <c r="E397" s="22">
        <v>4</v>
      </c>
      <c r="F397" s="22">
        <v>0</v>
      </c>
      <c r="G397" t="s">
        <v>302</v>
      </c>
      <c r="H397" t="s">
        <v>331</v>
      </c>
      <c r="I397" t="s">
        <v>303</v>
      </c>
      <c r="J397" t="s">
        <v>304</v>
      </c>
      <c r="K397" t="s">
        <v>247</v>
      </c>
      <c r="L397" s="23">
        <v>44340</v>
      </c>
      <c r="M397" s="24">
        <v>9</v>
      </c>
      <c r="N397" t="s">
        <v>339</v>
      </c>
    </row>
    <row r="398" spans="1:14">
      <c r="A398" s="21">
        <v>282</v>
      </c>
      <c r="B398" t="s">
        <v>773</v>
      </c>
      <c r="C398" t="s">
        <v>329</v>
      </c>
      <c r="D398" s="22">
        <v>58</v>
      </c>
      <c r="E398" s="22">
        <v>78</v>
      </c>
      <c r="F398" s="22">
        <v>0</v>
      </c>
      <c r="G398" t="s">
        <v>773</v>
      </c>
      <c r="H398" t="s">
        <v>331</v>
      </c>
      <c r="I398" t="s">
        <v>286</v>
      </c>
      <c r="J398" t="s">
        <v>232</v>
      </c>
      <c r="K398" t="s">
        <v>247</v>
      </c>
      <c r="L398" s="23">
        <v>44229</v>
      </c>
      <c r="M398" s="24">
        <v>136</v>
      </c>
      <c r="N398" t="s">
        <v>339</v>
      </c>
    </row>
    <row r="399" spans="1:14">
      <c r="A399" s="21">
        <v>329</v>
      </c>
      <c r="B399" t="s">
        <v>774</v>
      </c>
      <c r="C399" t="s">
        <v>321</v>
      </c>
      <c r="D399" s="22">
        <v>21</v>
      </c>
      <c r="E399" s="22">
        <v>29</v>
      </c>
      <c r="F399" s="22">
        <v>0</v>
      </c>
      <c r="G399" t="s">
        <v>302</v>
      </c>
      <c r="H399" t="s">
        <v>331</v>
      </c>
      <c r="I399" t="s">
        <v>303</v>
      </c>
      <c r="J399" t="s">
        <v>304</v>
      </c>
      <c r="K399" t="s">
        <v>247</v>
      </c>
      <c r="L399" s="23">
        <v>44263</v>
      </c>
      <c r="M399" s="24">
        <v>50</v>
      </c>
      <c r="N399" t="s">
        <v>339</v>
      </c>
    </row>
    <row r="400" spans="1:14">
      <c r="A400" s="21">
        <v>398</v>
      </c>
      <c r="B400" t="s">
        <v>775</v>
      </c>
      <c r="C400" t="s">
        <v>295</v>
      </c>
      <c r="D400" s="22">
        <v>35</v>
      </c>
      <c r="E400" s="22">
        <v>85</v>
      </c>
      <c r="F400" s="22">
        <v>0</v>
      </c>
      <c r="G400" t="s">
        <v>775</v>
      </c>
      <c r="H400" t="s">
        <v>296</v>
      </c>
      <c r="I400" t="s">
        <v>348</v>
      </c>
      <c r="J400" t="s">
        <v>232</v>
      </c>
      <c r="K400" t="s">
        <v>247</v>
      </c>
      <c r="L400" s="23">
        <v>44418</v>
      </c>
      <c r="M400" s="24">
        <v>120</v>
      </c>
      <c r="N400" t="s">
        <v>751</v>
      </c>
    </row>
    <row r="401" spans="1:14">
      <c r="A401" s="21">
        <v>647</v>
      </c>
      <c r="B401" t="s">
        <v>776</v>
      </c>
      <c r="C401" t="s">
        <v>295</v>
      </c>
      <c r="D401" s="22">
        <v>54</v>
      </c>
      <c r="E401" s="22">
        <v>75</v>
      </c>
      <c r="F401" s="22">
        <v>0</v>
      </c>
      <c r="G401" t="s">
        <v>302</v>
      </c>
      <c r="H401" t="s">
        <v>296</v>
      </c>
      <c r="I401" t="s">
        <v>303</v>
      </c>
      <c r="J401" t="s">
        <v>304</v>
      </c>
      <c r="K401" t="s">
        <v>247</v>
      </c>
      <c r="L401" s="23">
        <v>44004</v>
      </c>
      <c r="M401" s="24">
        <v>129</v>
      </c>
      <c r="N401" t="s">
        <v>367</v>
      </c>
    </row>
    <row r="402" spans="1:14">
      <c r="A402" s="21">
        <v>648</v>
      </c>
      <c r="B402" t="s">
        <v>777</v>
      </c>
      <c r="C402" t="s">
        <v>295</v>
      </c>
      <c r="D402" s="22">
        <v>147</v>
      </c>
      <c r="E402" s="22">
        <v>214</v>
      </c>
      <c r="F402" s="22">
        <v>0</v>
      </c>
      <c r="G402" t="s">
        <v>302</v>
      </c>
      <c r="H402" t="s">
        <v>296</v>
      </c>
      <c r="I402" t="s">
        <v>303</v>
      </c>
      <c r="J402" t="s">
        <v>304</v>
      </c>
      <c r="K402" t="s">
        <v>247</v>
      </c>
      <c r="L402" s="23">
        <v>43985</v>
      </c>
      <c r="M402" s="24">
        <v>361</v>
      </c>
      <c r="N402" t="s">
        <v>367</v>
      </c>
    </row>
    <row r="403" spans="1:14">
      <c r="A403" s="21">
        <v>684</v>
      </c>
      <c r="B403" t="s">
        <v>778</v>
      </c>
      <c r="C403" t="s">
        <v>399</v>
      </c>
      <c r="D403" s="22">
        <v>236</v>
      </c>
      <c r="E403" s="22">
        <v>280</v>
      </c>
      <c r="F403" s="22">
        <v>0</v>
      </c>
      <c r="G403" t="s">
        <v>302</v>
      </c>
      <c r="H403" t="s">
        <v>400</v>
      </c>
      <c r="I403" t="s">
        <v>303</v>
      </c>
      <c r="J403" t="s">
        <v>304</v>
      </c>
      <c r="K403" t="s">
        <v>247</v>
      </c>
      <c r="L403" s="23">
        <v>44231</v>
      </c>
      <c r="M403" s="24">
        <v>516</v>
      </c>
      <c r="N403" t="s">
        <v>339</v>
      </c>
    </row>
    <row r="404" spans="1:14">
      <c r="A404" s="21">
        <v>696</v>
      </c>
      <c r="B404" t="s">
        <v>779</v>
      </c>
      <c r="C404" t="s">
        <v>399</v>
      </c>
      <c r="D404" s="22">
        <v>254</v>
      </c>
      <c r="E404" s="22">
        <v>329</v>
      </c>
      <c r="F404" s="22">
        <v>0</v>
      </c>
      <c r="G404" t="s">
        <v>302</v>
      </c>
      <c r="H404" t="s">
        <v>400</v>
      </c>
      <c r="I404" t="s">
        <v>303</v>
      </c>
      <c r="J404" t="s">
        <v>304</v>
      </c>
      <c r="K404" t="s">
        <v>247</v>
      </c>
      <c r="L404" s="23">
        <v>44231</v>
      </c>
      <c r="M404" s="24">
        <v>583</v>
      </c>
      <c r="N404" t="s">
        <v>339</v>
      </c>
    </row>
    <row r="405" spans="1:14">
      <c r="A405" s="21">
        <v>730</v>
      </c>
      <c r="B405" t="s">
        <v>780</v>
      </c>
      <c r="C405" t="s">
        <v>313</v>
      </c>
      <c r="D405" s="22">
        <v>22</v>
      </c>
      <c r="E405" s="22">
        <v>31</v>
      </c>
      <c r="F405" s="22">
        <v>0</v>
      </c>
      <c r="G405" t="s">
        <v>780</v>
      </c>
      <c r="H405" t="s">
        <v>314</v>
      </c>
      <c r="I405" t="s">
        <v>286</v>
      </c>
      <c r="J405" t="s">
        <v>232</v>
      </c>
      <c r="K405" t="s">
        <v>247</v>
      </c>
      <c r="L405" s="23">
        <v>44823</v>
      </c>
      <c r="M405" s="24">
        <v>53</v>
      </c>
      <c r="N405" t="s">
        <v>374</v>
      </c>
    </row>
    <row r="406" spans="1:14">
      <c r="A406" s="21">
        <v>748</v>
      </c>
      <c r="B406" t="s">
        <v>781</v>
      </c>
      <c r="C406" t="s">
        <v>298</v>
      </c>
      <c r="D406" s="22">
        <v>101</v>
      </c>
      <c r="E406" s="22">
        <v>135</v>
      </c>
      <c r="F406" s="22">
        <v>0</v>
      </c>
      <c r="G406" t="s">
        <v>521</v>
      </c>
      <c r="H406" t="s">
        <v>300</v>
      </c>
      <c r="I406" t="s">
        <v>336</v>
      </c>
      <c r="J406" t="s">
        <v>232</v>
      </c>
      <c r="K406" t="s">
        <v>247</v>
      </c>
      <c r="L406" s="23">
        <v>44958</v>
      </c>
      <c r="M406" s="24">
        <v>236</v>
      </c>
      <c r="N406" t="s">
        <v>332</v>
      </c>
    </row>
    <row r="407" spans="1:14">
      <c r="A407" s="21">
        <v>879</v>
      </c>
      <c r="B407" t="s">
        <v>782</v>
      </c>
      <c r="C407" t="s">
        <v>517</v>
      </c>
      <c r="D407" s="22">
        <v>47</v>
      </c>
      <c r="E407" s="22">
        <v>58</v>
      </c>
      <c r="F407" s="22">
        <v>0</v>
      </c>
      <c r="G407" t="s">
        <v>302</v>
      </c>
      <c r="H407" t="s">
        <v>300</v>
      </c>
      <c r="I407" t="s">
        <v>303</v>
      </c>
      <c r="J407" t="s">
        <v>304</v>
      </c>
      <c r="K407" t="s">
        <v>247</v>
      </c>
      <c r="L407" s="23">
        <v>44231</v>
      </c>
      <c r="M407" s="24">
        <v>105</v>
      </c>
      <c r="N407" t="s">
        <v>339</v>
      </c>
    </row>
    <row r="408" spans="1:14">
      <c r="A408" s="21">
        <v>880</v>
      </c>
      <c r="B408" t="s">
        <v>783</v>
      </c>
      <c r="C408" t="s">
        <v>517</v>
      </c>
      <c r="D408" s="22">
        <v>24</v>
      </c>
      <c r="E408" s="22">
        <v>52</v>
      </c>
      <c r="F408" s="22">
        <v>0</v>
      </c>
      <c r="G408" t="s">
        <v>302</v>
      </c>
      <c r="H408" t="s">
        <v>300</v>
      </c>
      <c r="I408" t="s">
        <v>303</v>
      </c>
      <c r="J408" t="s">
        <v>304</v>
      </c>
      <c r="K408" t="s">
        <v>247</v>
      </c>
      <c r="L408" s="23">
        <v>44231</v>
      </c>
      <c r="M408" s="24">
        <v>76</v>
      </c>
      <c r="N408" t="s">
        <v>339</v>
      </c>
    </row>
    <row r="409" spans="1:14">
      <c r="A409" s="21">
        <v>932</v>
      </c>
      <c r="B409" t="s">
        <v>784</v>
      </c>
      <c r="C409" t="s">
        <v>334</v>
      </c>
      <c r="D409" s="22">
        <v>4</v>
      </c>
      <c r="E409" s="22">
        <v>7</v>
      </c>
      <c r="F409" s="22">
        <v>0</v>
      </c>
      <c r="G409" t="s">
        <v>784</v>
      </c>
      <c r="H409" t="s">
        <v>327</v>
      </c>
      <c r="I409" t="s">
        <v>286</v>
      </c>
      <c r="J409" t="s">
        <v>232</v>
      </c>
      <c r="K409" t="s">
        <v>247</v>
      </c>
      <c r="L409" s="23">
        <v>44358</v>
      </c>
      <c r="M409" s="24">
        <v>11</v>
      </c>
      <c r="N409" t="s">
        <v>339</v>
      </c>
    </row>
    <row r="410" spans="1:14">
      <c r="A410" s="21">
        <v>960</v>
      </c>
      <c r="B410" t="s">
        <v>785</v>
      </c>
      <c r="C410" t="s">
        <v>334</v>
      </c>
      <c r="D410" s="22">
        <v>5</v>
      </c>
      <c r="E410" s="22">
        <v>26</v>
      </c>
      <c r="F410" s="22">
        <v>0</v>
      </c>
      <c r="G410" t="s">
        <v>785</v>
      </c>
      <c r="H410" t="s">
        <v>327</v>
      </c>
      <c r="I410" t="s">
        <v>286</v>
      </c>
      <c r="J410" t="s">
        <v>232</v>
      </c>
      <c r="K410" t="s">
        <v>247</v>
      </c>
      <c r="L410" s="23">
        <v>44592</v>
      </c>
      <c r="M410" s="24">
        <v>31</v>
      </c>
      <c r="N410" t="s">
        <v>339</v>
      </c>
    </row>
    <row r="411" spans="1:14">
      <c r="A411" s="21">
        <v>1000</v>
      </c>
      <c r="B411" t="s">
        <v>786</v>
      </c>
      <c r="C411" t="s">
        <v>298</v>
      </c>
      <c r="D411" s="22">
        <v>110</v>
      </c>
      <c r="E411" s="22">
        <v>129</v>
      </c>
      <c r="F411" s="22">
        <v>0</v>
      </c>
      <c r="G411" t="s">
        <v>481</v>
      </c>
      <c r="H411" t="s">
        <v>327</v>
      </c>
      <c r="I411" t="s">
        <v>336</v>
      </c>
      <c r="J411" t="s">
        <v>232</v>
      </c>
      <c r="K411" t="s">
        <v>247</v>
      </c>
      <c r="L411" s="23">
        <v>44319</v>
      </c>
      <c r="M411" s="24">
        <v>239</v>
      </c>
      <c r="N411" t="s">
        <v>339</v>
      </c>
    </row>
    <row r="412" spans="1:14">
      <c r="A412" s="21">
        <v>1001</v>
      </c>
      <c r="B412" t="s">
        <v>787</v>
      </c>
      <c r="C412" t="s">
        <v>298</v>
      </c>
      <c r="D412" s="22">
        <v>8</v>
      </c>
      <c r="E412" s="22">
        <v>9</v>
      </c>
      <c r="F412" s="22">
        <v>0</v>
      </c>
      <c r="G412" t="s">
        <v>302</v>
      </c>
      <c r="H412" t="s">
        <v>327</v>
      </c>
      <c r="I412" t="s">
        <v>303</v>
      </c>
      <c r="J412" t="s">
        <v>304</v>
      </c>
      <c r="K412" t="s">
        <v>247</v>
      </c>
      <c r="L412" s="23">
        <v>44231</v>
      </c>
      <c r="M412" s="24">
        <v>17</v>
      </c>
      <c r="N412" t="s">
        <v>339</v>
      </c>
    </row>
    <row r="413" spans="1:14">
      <c r="A413" s="21">
        <v>1002</v>
      </c>
      <c r="B413" t="s">
        <v>788</v>
      </c>
      <c r="C413" t="s">
        <v>298</v>
      </c>
      <c r="D413" s="22">
        <v>14</v>
      </c>
      <c r="E413" s="22">
        <v>23</v>
      </c>
      <c r="F413" s="22">
        <v>0</v>
      </c>
      <c r="G413" t="s">
        <v>302</v>
      </c>
      <c r="H413" t="s">
        <v>327</v>
      </c>
      <c r="I413" t="s">
        <v>303</v>
      </c>
      <c r="J413" t="s">
        <v>304</v>
      </c>
      <c r="K413" t="s">
        <v>247</v>
      </c>
      <c r="L413" s="23">
        <v>44403</v>
      </c>
      <c r="M413" s="24">
        <v>37</v>
      </c>
      <c r="N413" t="s">
        <v>287</v>
      </c>
    </row>
    <row r="414" spans="1:14">
      <c r="A414" s="21">
        <v>1013</v>
      </c>
      <c r="B414" t="s">
        <v>789</v>
      </c>
      <c r="C414" t="s">
        <v>298</v>
      </c>
      <c r="D414" s="22">
        <v>8</v>
      </c>
      <c r="E414" s="22">
        <v>7</v>
      </c>
      <c r="F414" s="22">
        <v>0</v>
      </c>
      <c r="G414" t="s">
        <v>481</v>
      </c>
      <c r="H414" t="s">
        <v>327</v>
      </c>
      <c r="I414" t="s">
        <v>336</v>
      </c>
      <c r="J414" t="s">
        <v>232</v>
      </c>
      <c r="K414" t="s">
        <v>247</v>
      </c>
      <c r="L414" s="23">
        <v>44319</v>
      </c>
      <c r="M414" s="24">
        <v>15</v>
      </c>
      <c r="N414" t="s">
        <v>339</v>
      </c>
    </row>
    <row r="415" spans="1:14">
      <c r="A415" s="21">
        <v>1014</v>
      </c>
      <c r="B415" t="s">
        <v>790</v>
      </c>
      <c r="C415" t="s">
        <v>298</v>
      </c>
      <c r="D415" s="22">
        <v>84</v>
      </c>
      <c r="E415" s="22">
        <v>122</v>
      </c>
      <c r="F415" s="22">
        <v>0</v>
      </c>
      <c r="G415" t="s">
        <v>302</v>
      </c>
      <c r="H415" t="s">
        <v>327</v>
      </c>
      <c r="I415" t="s">
        <v>303</v>
      </c>
      <c r="J415" t="s">
        <v>304</v>
      </c>
      <c r="K415" t="s">
        <v>247</v>
      </c>
      <c r="L415" s="23">
        <v>44851</v>
      </c>
      <c r="M415" s="24">
        <v>206</v>
      </c>
      <c r="N415" t="s">
        <v>374</v>
      </c>
    </row>
    <row r="416" spans="1:14">
      <c r="A416" s="21">
        <v>1017</v>
      </c>
      <c r="B416" t="s">
        <v>791</v>
      </c>
      <c r="C416" t="s">
        <v>298</v>
      </c>
      <c r="D416" s="22">
        <v>74</v>
      </c>
      <c r="E416" s="22">
        <v>108</v>
      </c>
      <c r="F416" s="22">
        <v>0</v>
      </c>
      <c r="G416" t="s">
        <v>302</v>
      </c>
      <c r="H416" t="s">
        <v>327</v>
      </c>
      <c r="I416" t="s">
        <v>303</v>
      </c>
      <c r="J416" t="s">
        <v>304</v>
      </c>
      <c r="K416" t="s">
        <v>247</v>
      </c>
      <c r="L416" s="23">
        <v>44403</v>
      </c>
      <c r="M416" s="24">
        <v>182</v>
      </c>
      <c r="N416" t="s">
        <v>287</v>
      </c>
    </row>
    <row r="417" spans="1:14">
      <c r="A417" s="21">
        <v>1020</v>
      </c>
      <c r="B417" t="s">
        <v>792</v>
      </c>
      <c r="C417" t="s">
        <v>334</v>
      </c>
      <c r="D417" s="22">
        <v>8</v>
      </c>
      <c r="E417" s="22">
        <v>7</v>
      </c>
      <c r="F417" s="22">
        <v>0</v>
      </c>
      <c r="G417" t="s">
        <v>302</v>
      </c>
      <c r="H417" t="s">
        <v>327</v>
      </c>
      <c r="I417" t="s">
        <v>303</v>
      </c>
      <c r="J417" t="s">
        <v>304</v>
      </c>
      <c r="K417" t="s">
        <v>247</v>
      </c>
      <c r="L417" s="23">
        <v>44319</v>
      </c>
      <c r="M417" s="24">
        <v>15</v>
      </c>
      <c r="N417" t="s">
        <v>339</v>
      </c>
    </row>
    <row r="418" spans="1:14">
      <c r="A418" s="21">
        <v>1024</v>
      </c>
      <c r="B418" t="s">
        <v>793</v>
      </c>
      <c r="C418" t="s">
        <v>298</v>
      </c>
      <c r="D418" s="22">
        <v>34</v>
      </c>
      <c r="E418" s="22">
        <v>81</v>
      </c>
      <c r="F418" s="22">
        <v>0</v>
      </c>
      <c r="G418" t="s">
        <v>302</v>
      </c>
      <c r="H418" t="s">
        <v>327</v>
      </c>
      <c r="I418" t="s">
        <v>303</v>
      </c>
      <c r="J418" t="s">
        <v>304</v>
      </c>
      <c r="K418" t="s">
        <v>247</v>
      </c>
      <c r="L418" s="23">
        <v>44319</v>
      </c>
      <c r="M418" s="24">
        <v>115</v>
      </c>
      <c r="N418" t="s">
        <v>339</v>
      </c>
    </row>
    <row r="419" spans="1:14">
      <c r="A419" s="21">
        <v>1031</v>
      </c>
      <c r="B419" t="s">
        <v>794</v>
      </c>
      <c r="C419" t="s">
        <v>298</v>
      </c>
      <c r="D419" s="22">
        <v>36</v>
      </c>
      <c r="E419" s="22">
        <v>55</v>
      </c>
      <c r="F419" s="22">
        <v>0</v>
      </c>
      <c r="G419" t="s">
        <v>302</v>
      </c>
      <c r="H419" t="s">
        <v>327</v>
      </c>
      <c r="I419" t="s">
        <v>303</v>
      </c>
      <c r="J419" t="s">
        <v>304</v>
      </c>
      <c r="K419" t="s">
        <v>247</v>
      </c>
      <c r="L419" s="23">
        <v>44231</v>
      </c>
      <c r="M419" s="24">
        <v>91</v>
      </c>
      <c r="N419" t="s">
        <v>339</v>
      </c>
    </row>
    <row r="420" spans="1:14">
      <c r="A420" s="21">
        <v>1033</v>
      </c>
      <c r="B420" t="s">
        <v>795</v>
      </c>
      <c r="C420" t="s">
        <v>334</v>
      </c>
      <c r="D420" s="22">
        <v>101</v>
      </c>
      <c r="E420" s="22">
        <v>147</v>
      </c>
      <c r="F420" s="22">
        <v>0</v>
      </c>
      <c r="G420" t="s">
        <v>795</v>
      </c>
      <c r="H420" t="s">
        <v>327</v>
      </c>
      <c r="I420" t="s">
        <v>286</v>
      </c>
      <c r="J420" t="s">
        <v>232</v>
      </c>
      <c r="K420" t="s">
        <v>247</v>
      </c>
      <c r="L420" s="23">
        <v>44236</v>
      </c>
      <c r="M420" s="24">
        <v>248</v>
      </c>
      <c r="N420" t="s">
        <v>339</v>
      </c>
    </row>
    <row r="421" spans="1:14">
      <c r="A421" s="21">
        <v>1035</v>
      </c>
      <c r="B421" t="s">
        <v>796</v>
      </c>
      <c r="C421" t="s">
        <v>334</v>
      </c>
      <c r="D421" s="22">
        <v>12</v>
      </c>
      <c r="E421" s="22">
        <v>21</v>
      </c>
      <c r="F421" s="22">
        <v>0</v>
      </c>
      <c r="G421" t="s">
        <v>796</v>
      </c>
      <c r="H421" t="s">
        <v>327</v>
      </c>
      <c r="I421" t="s">
        <v>286</v>
      </c>
      <c r="J421" t="s">
        <v>232</v>
      </c>
      <c r="K421" t="s">
        <v>247</v>
      </c>
      <c r="L421" s="23">
        <v>44802</v>
      </c>
      <c r="M421" s="24">
        <v>33</v>
      </c>
      <c r="N421" t="s">
        <v>408</v>
      </c>
    </row>
    <row r="422" spans="1:14">
      <c r="A422" s="21">
        <v>1042</v>
      </c>
      <c r="B422" t="s">
        <v>797</v>
      </c>
      <c r="C422" t="s">
        <v>334</v>
      </c>
      <c r="D422" s="22">
        <v>12</v>
      </c>
      <c r="E422" s="22">
        <v>26</v>
      </c>
      <c r="F422" s="22">
        <v>0</v>
      </c>
      <c r="G422" t="s">
        <v>797</v>
      </c>
      <c r="H422" t="s">
        <v>327</v>
      </c>
      <c r="I422" t="s">
        <v>286</v>
      </c>
      <c r="J422" t="s">
        <v>232</v>
      </c>
      <c r="K422" t="s">
        <v>247</v>
      </c>
      <c r="L422" s="23">
        <v>44403</v>
      </c>
      <c r="M422" s="24">
        <v>38</v>
      </c>
      <c r="N422" t="s">
        <v>287</v>
      </c>
    </row>
    <row r="423" spans="1:14">
      <c r="A423" s="21">
        <v>1053</v>
      </c>
      <c r="B423" t="s">
        <v>798</v>
      </c>
      <c r="C423" t="s">
        <v>334</v>
      </c>
      <c r="D423" s="22">
        <v>23</v>
      </c>
      <c r="E423" s="22">
        <v>42</v>
      </c>
      <c r="F423" s="22">
        <v>0</v>
      </c>
      <c r="G423" t="s">
        <v>798</v>
      </c>
      <c r="H423" t="s">
        <v>327</v>
      </c>
      <c r="I423" t="s">
        <v>286</v>
      </c>
      <c r="J423" t="s">
        <v>232</v>
      </c>
      <c r="K423" t="s">
        <v>247</v>
      </c>
      <c r="L423" s="23">
        <v>44319</v>
      </c>
      <c r="M423" s="24">
        <v>65</v>
      </c>
      <c r="N423" t="s">
        <v>339</v>
      </c>
    </row>
    <row r="424" spans="1:14">
      <c r="A424" s="21">
        <v>1060</v>
      </c>
      <c r="B424" t="s">
        <v>799</v>
      </c>
      <c r="C424" t="s">
        <v>334</v>
      </c>
      <c r="D424" s="22">
        <v>24</v>
      </c>
      <c r="E424" s="22">
        <v>46</v>
      </c>
      <c r="F424" s="22">
        <v>0</v>
      </c>
      <c r="G424" t="s">
        <v>799</v>
      </c>
      <c r="H424" t="s">
        <v>327</v>
      </c>
      <c r="I424" t="s">
        <v>286</v>
      </c>
      <c r="J424" t="s">
        <v>232</v>
      </c>
      <c r="K424" t="s">
        <v>247</v>
      </c>
      <c r="L424" s="23">
        <v>44851</v>
      </c>
      <c r="M424" s="24">
        <v>70</v>
      </c>
      <c r="N424" t="s">
        <v>408</v>
      </c>
    </row>
    <row r="425" spans="1:14">
      <c r="A425" s="21">
        <v>1066</v>
      </c>
      <c r="B425" t="s">
        <v>800</v>
      </c>
      <c r="C425" t="s">
        <v>298</v>
      </c>
      <c r="D425" s="22">
        <v>52</v>
      </c>
      <c r="E425" s="22">
        <v>114</v>
      </c>
      <c r="F425" s="22">
        <v>0</v>
      </c>
      <c r="G425" t="s">
        <v>481</v>
      </c>
      <c r="H425" t="s">
        <v>327</v>
      </c>
      <c r="I425" t="s">
        <v>336</v>
      </c>
      <c r="J425" t="s">
        <v>232</v>
      </c>
      <c r="K425" t="s">
        <v>247</v>
      </c>
      <c r="L425" s="23">
        <v>44231</v>
      </c>
      <c r="M425" s="24">
        <v>166</v>
      </c>
      <c r="N425" t="s">
        <v>339</v>
      </c>
    </row>
    <row r="426" spans="1:14">
      <c r="A426" s="21">
        <v>1068</v>
      </c>
      <c r="B426" t="s">
        <v>801</v>
      </c>
      <c r="C426" t="s">
        <v>334</v>
      </c>
      <c r="D426" s="22">
        <v>81</v>
      </c>
      <c r="E426" s="22">
        <v>79</v>
      </c>
      <c r="F426" s="22">
        <v>0</v>
      </c>
      <c r="G426" t="s">
        <v>488</v>
      </c>
      <c r="H426" t="s">
        <v>327</v>
      </c>
      <c r="I426" t="s">
        <v>303</v>
      </c>
      <c r="J426" t="s">
        <v>232</v>
      </c>
      <c r="K426" t="s">
        <v>247</v>
      </c>
      <c r="L426" s="23">
        <v>44781</v>
      </c>
      <c r="M426" s="24">
        <v>160</v>
      </c>
      <c r="N426" t="s">
        <v>374</v>
      </c>
    </row>
    <row r="427" spans="1:14">
      <c r="A427" s="21">
        <v>1069</v>
      </c>
      <c r="B427" t="s">
        <v>802</v>
      </c>
      <c r="C427" t="s">
        <v>298</v>
      </c>
      <c r="D427" s="22">
        <v>38</v>
      </c>
      <c r="E427" s="22">
        <v>44</v>
      </c>
      <c r="F427" s="22">
        <v>0</v>
      </c>
      <c r="G427" t="s">
        <v>302</v>
      </c>
      <c r="H427" t="s">
        <v>327</v>
      </c>
      <c r="I427" t="s">
        <v>303</v>
      </c>
      <c r="J427" t="s">
        <v>304</v>
      </c>
      <c r="K427" t="s">
        <v>247</v>
      </c>
      <c r="L427" s="23">
        <v>44298</v>
      </c>
      <c r="M427" s="24">
        <v>82</v>
      </c>
      <c r="N427" t="s">
        <v>339</v>
      </c>
    </row>
    <row r="428" spans="1:14">
      <c r="A428" s="21">
        <v>1071</v>
      </c>
      <c r="B428" t="s">
        <v>803</v>
      </c>
      <c r="C428" t="s">
        <v>298</v>
      </c>
      <c r="D428" s="22">
        <v>50</v>
      </c>
      <c r="E428" s="22">
        <v>76</v>
      </c>
      <c r="F428" s="22">
        <v>0</v>
      </c>
      <c r="G428" t="s">
        <v>481</v>
      </c>
      <c r="H428" t="s">
        <v>327</v>
      </c>
      <c r="I428" t="s">
        <v>336</v>
      </c>
      <c r="J428" t="s">
        <v>232</v>
      </c>
      <c r="K428" t="s">
        <v>247</v>
      </c>
      <c r="L428" s="23">
        <v>44319</v>
      </c>
      <c r="M428" s="24">
        <v>126</v>
      </c>
      <c r="N428" t="s">
        <v>339</v>
      </c>
    </row>
    <row r="429" spans="1:14">
      <c r="A429" s="21">
        <v>1072</v>
      </c>
      <c r="B429" t="s">
        <v>804</v>
      </c>
      <c r="C429" t="s">
        <v>298</v>
      </c>
      <c r="D429" s="22">
        <v>59</v>
      </c>
      <c r="E429" s="22">
        <v>95</v>
      </c>
      <c r="F429" s="22">
        <v>0</v>
      </c>
      <c r="G429" t="s">
        <v>302</v>
      </c>
      <c r="H429" t="s">
        <v>327</v>
      </c>
      <c r="I429" t="s">
        <v>303</v>
      </c>
      <c r="J429" t="s">
        <v>304</v>
      </c>
      <c r="K429" t="s">
        <v>247</v>
      </c>
      <c r="L429" s="23">
        <v>44403</v>
      </c>
      <c r="M429" s="24">
        <v>154</v>
      </c>
      <c r="N429" t="s">
        <v>287</v>
      </c>
    </row>
    <row r="430" spans="1:14">
      <c r="A430" s="21">
        <v>1073</v>
      </c>
      <c r="B430" t="s">
        <v>805</v>
      </c>
      <c r="C430" t="s">
        <v>298</v>
      </c>
      <c r="D430" s="22">
        <v>23</v>
      </c>
      <c r="E430" s="22">
        <v>33</v>
      </c>
      <c r="F430" s="22">
        <v>0</v>
      </c>
      <c r="G430" t="s">
        <v>302</v>
      </c>
      <c r="H430" t="s">
        <v>327</v>
      </c>
      <c r="I430" t="s">
        <v>303</v>
      </c>
      <c r="J430" t="s">
        <v>304</v>
      </c>
      <c r="K430" t="s">
        <v>247</v>
      </c>
      <c r="L430" s="23">
        <v>44410</v>
      </c>
      <c r="M430" s="24">
        <v>56</v>
      </c>
      <c r="N430" t="s">
        <v>287</v>
      </c>
    </row>
    <row r="431" spans="1:14">
      <c r="A431" s="21">
        <v>1074</v>
      </c>
      <c r="B431" t="s">
        <v>806</v>
      </c>
      <c r="C431" t="s">
        <v>284</v>
      </c>
      <c r="D431" s="22">
        <v>6</v>
      </c>
      <c r="E431" s="22">
        <v>6</v>
      </c>
      <c r="F431" s="22">
        <v>0</v>
      </c>
      <c r="G431" t="s">
        <v>311</v>
      </c>
      <c r="H431" t="s">
        <v>358</v>
      </c>
      <c r="I431" t="s">
        <v>303</v>
      </c>
      <c r="J431" t="s">
        <v>261</v>
      </c>
      <c r="K431" t="s">
        <v>247</v>
      </c>
      <c r="M431" s="24">
        <v>12</v>
      </c>
      <c r="N431" t="s">
        <v>311</v>
      </c>
    </row>
    <row r="432" spans="1:14">
      <c r="A432" s="21">
        <v>1075</v>
      </c>
      <c r="B432" t="s">
        <v>807</v>
      </c>
      <c r="C432" t="s">
        <v>345</v>
      </c>
      <c r="D432" s="22">
        <v>15</v>
      </c>
      <c r="E432" s="22">
        <v>8</v>
      </c>
      <c r="F432" s="22">
        <v>0</v>
      </c>
      <c r="G432" t="s">
        <v>807</v>
      </c>
      <c r="H432" t="s">
        <v>327</v>
      </c>
      <c r="I432" t="s">
        <v>286</v>
      </c>
      <c r="J432" t="s">
        <v>232</v>
      </c>
      <c r="K432" t="s">
        <v>247</v>
      </c>
      <c r="L432" s="23">
        <v>44249</v>
      </c>
      <c r="M432" s="24">
        <v>23</v>
      </c>
      <c r="N432" t="s">
        <v>339</v>
      </c>
    </row>
    <row r="433" spans="1:14">
      <c r="A433" s="21">
        <v>1076</v>
      </c>
      <c r="B433" t="s">
        <v>808</v>
      </c>
      <c r="C433" t="s">
        <v>334</v>
      </c>
      <c r="D433" s="22">
        <v>31</v>
      </c>
      <c r="E433" s="22">
        <v>61</v>
      </c>
      <c r="F433" s="22">
        <v>0</v>
      </c>
      <c r="G433" t="s">
        <v>808</v>
      </c>
      <c r="H433" t="s">
        <v>327</v>
      </c>
      <c r="I433" t="s">
        <v>286</v>
      </c>
      <c r="J433" t="s">
        <v>232</v>
      </c>
      <c r="K433" t="s">
        <v>247</v>
      </c>
      <c r="L433" s="23">
        <v>44319</v>
      </c>
      <c r="M433" s="24">
        <v>92</v>
      </c>
      <c r="N433" t="s">
        <v>339</v>
      </c>
    </row>
    <row r="434" spans="1:14">
      <c r="A434" s="21">
        <v>1081</v>
      </c>
      <c r="B434" t="s">
        <v>496</v>
      </c>
      <c r="C434" t="s">
        <v>334</v>
      </c>
      <c r="D434" s="22">
        <v>33</v>
      </c>
      <c r="E434" s="22">
        <v>48</v>
      </c>
      <c r="F434" s="22">
        <v>0</v>
      </c>
      <c r="G434" t="s">
        <v>496</v>
      </c>
      <c r="H434" t="s">
        <v>327</v>
      </c>
      <c r="I434" t="s">
        <v>348</v>
      </c>
      <c r="J434" t="s">
        <v>232</v>
      </c>
      <c r="K434" t="s">
        <v>247</v>
      </c>
      <c r="L434" s="23">
        <v>44256</v>
      </c>
      <c r="M434" s="24">
        <v>81</v>
      </c>
      <c r="N434" t="s">
        <v>339</v>
      </c>
    </row>
    <row r="435" spans="1:14">
      <c r="A435" s="21">
        <v>1082</v>
      </c>
      <c r="B435" t="s">
        <v>809</v>
      </c>
      <c r="C435" t="s">
        <v>298</v>
      </c>
      <c r="D435" s="22">
        <v>62</v>
      </c>
      <c r="E435" s="22">
        <v>101</v>
      </c>
      <c r="F435" s="22">
        <v>0</v>
      </c>
      <c r="G435" t="s">
        <v>481</v>
      </c>
      <c r="H435" t="s">
        <v>327</v>
      </c>
      <c r="I435" t="s">
        <v>336</v>
      </c>
      <c r="J435" t="s">
        <v>232</v>
      </c>
      <c r="K435" t="s">
        <v>247</v>
      </c>
      <c r="L435" s="23">
        <v>44319</v>
      </c>
      <c r="M435" s="24">
        <v>163</v>
      </c>
      <c r="N435" t="s">
        <v>339</v>
      </c>
    </row>
    <row r="436" spans="1:14">
      <c r="A436" s="21">
        <v>1083</v>
      </c>
      <c r="B436" t="s">
        <v>810</v>
      </c>
      <c r="C436" t="s">
        <v>298</v>
      </c>
      <c r="D436" s="22">
        <v>24</v>
      </c>
      <c r="E436" s="22">
        <v>25</v>
      </c>
      <c r="F436" s="22">
        <v>0</v>
      </c>
      <c r="G436" t="s">
        <v>302</v>
      </c>
      <c r="H436" t="s">
        <v>327</v>
      </c>
      <c r="I436" t="s">
        <v>303</v>
      </c>
      <c r="J436" t="s">
        <v>304</v>
      </c>
      <c r="K436" t="s">
        <v>247</v>
      </c>
      <c r="L436" s="23">
        <v>44231</v>
      </c>
      <c r="M436" s="24">
        <v>49</v>
      </c>
      <c r="N436" t="s">
        <v>339</v>
      </c>
    </row>
    <row r="437" spans="1:14">
      <c r="A437" s="21">
        <v>1085</v>
      </c>
      <c r="B437" t="s">
        <v>811</v>
      </c>
      <c r="C437" t="s">
        <v>345</v>
      </c>
      <c r="D437" s="22">
        <v>3</v>
      </c>
      <c r="E437" s="22">
        <v>5</v>
      </c>
      <c r="F437" s="22">
        <v>0</v>
      </c>
      <c r="G437" t="s">
        <v>811</v>
      </c>
      <c r="H437" t="s">
        <v>327</v>
      </c>
      <c r="I437" t="s">
        <v>286</v>
      </c>
      <c r="J437" t="s">
        <v>232</v>
      </c>
      <c r="K437" t="s">
        <v>247</v>
      </c>
      <c r="L437" s="23">
        <v>44347</v>
      </c>
      <c r="M437" s="24">
        <v>8</v>
      </c>
      <c r="N437" t="s">
        <v>339</v>
      </c>
    </row>
    <row r="438" spans="1:14">
      <c r="A438" s="21">
        <v>1086</v>
      </c>
      <c r="B438" t="s">
        <v>812</v>
      </c>
      <c r="C438" t="s">
        <v>334</v>
      </c>
      <c r="D438" s="22">
        <v>49</v>
      </c>
      <c r="E438" s="22">
        <v>67</v>
      </c>
      <c r="F438" s="22">
        <v>0</v>
      </c>
      <c r="G438" t="s">
        <v>812</v>
      </c>
      <c r="H438" t="s">
        <v>327</v>
      </c>
      <c r="I438" t="s">
        <v>286</v>
      </c>
      <c r="J438" t="s">
        <v>232</v>
      </c>
      <c r="K438" t="s">
        <v>247</v>
      </c>
      <c r="L438" s="23">
        <v>44319</v>
      </c>
      <c r="M438" s="24">
        <v>116</v>
      </c>
      <c r="N438" t="s">
        <v>339</v>
      </c>
    </row>
    <row r="439" spans="1:14">
      <c r="A439" s="21">
        <v>1089</v>
      </c>
      <c r="B439" t="s">
        <v>813</v>
      </c>
      <c r="C439" t="s">
        <v>345</v>
      </c>
      <c r="D439" s="22">
        <v>13</v>
      </c>
      <c r="E439" s="22">
        <v>18</v>
      </c>
      <c r="F439" s="22">
        <v>0</v>
      </c>
      <c r="G439" t="s">
        <v>813</v>
      </c>
      <c r="H439" t="s">
        <v>327</v>
      </c>
      <c r="I439" t="s">
        <v>286</v>
      </c>
      <c r="J439" t="s">
        <v>232</v>
      </c>
      <c r="K439" t="s">
        <v>247</v>
      </c>
      <c r="L439" s="23">
        <v>44606</v>
      </c>
      <c r="M439" s="24">
        <v>31</v>
      </c>
      <c r="N439" t="s">
        <v>287</v>
      </c>
    </row>
    <row r="440" spans="1:14">
      <c r="A440" s="21">
        <v>1092</v>
      </c>
      <c r="B440" t="s">
        <v>814</v>
      </c>
      <c r="C440" t="s">
        <v>334</v>
      </c>
      <c r="D440" s="22">
        <v>15</v>
      </c>
      <c r="E440" s="22">
        <v>47</v>
      </c>
      <c r="F440" s="22">
        <v>0</v>
      </c>
      <c r="G440" t="s">
        <v>815</v>
      </c>
      <c r="H440" t="s">
        <v>327</v>
      </c>
      <c r="I440" t="s">
        <v>336</v>
      </c>
      <c r="J440" t="s">
        <v>232</v>
      </c>
      <c r="K440" t="s">
        <v>247</v>
      </c>
      <c r="L440" s="23">
        <v>44231</v>
      </c>
      <c r="M440" s="24">
        <v>62</v>
      </c>
      <c r="N440" t="s">
        <v>339</v>
      </c>
    </row>
    <row r="441" spans="1:14">
      <c r="A441" s="21">
        <v>1093</v>
      </c>
      <c r="B441" t="s">
        <v>816</v>
      </c>
      <c r="C441" t="s">
        <v>298</v>
      </c>
      <c r="D441" s="22">
        <v>31</v>
      </c>
      <c r="E441" s="22">
        <v>54</v>
      </c>
      <c r="F441" s="22">
        <v>0</v>
      </c>
      <c r="G441" t="s">
        <v>302</v>
      </c>
      <c r="H441" t="s">
        <v>327</v>
      </c>
      <c r="I441" t="s">
        <v>303</v>
      </c>
      <c r="J441" t="s">
        <v>304</v>
      </c>
      <c r="K441" t="s">
        <v>247</v>
      </c>
      <c r="L441" s="23">
        <v>44984</v>
      </c>
      <c r="M441" s="24">
        <v>85</v>
      </c>
      <c r="N441" t="s">
        <v>408</v>
      </c>
    </row>
    <row r="442" spans="1:14">
      <c r="A442" s="21">
        <v>1098</v>
      </c>
      <c r="B442" t="s">
        <v>817</v>
      </c>
      <c r="C442" t="s">
        <v>298</v>
      </c>
      <c r="D442" s="22">
        <v>45</v>
      </c>
      <c r="E442" s="22">
        <v>66</v>
      </c>
      <c r="F442" s="22">
        <v>0</v>
      </c>
      <c r="G442" t="s">
        <v>302</v>
      </c>
      <c r="H442" t="s">
        <v>327</v>
      </c>
      <c r="I442" t="s">
        <v>303</v>
      </c>
      <c r="J442" t="s">
        <v>304</v>
      </c>
      <c r="K442" t="s">
        <v>247</v>
      </c>
      <c r="L442" s="23">
        <v>44403</v>
      </c>
      <c r="M442" s="24">
        <v>111</v>
      </c>
      <c r="N442" t="s">
        <v>287</v>
      </c>
    </row>
    <row r="443" spans="1:14">
      <c r="A443" s="21">
        <v>1100</v>
      </c>
      <c r="B443" t="s">
        <v>818</v>
      </c>
      <c r="C443" t="s">
        <v>334</v>
      </c>
      <c r="D443" s="22">
        <v>3</v>
      </c>
      <c r="E443" s="22">
        <v>7</v>
      </c>
      <c r="F443" s="22">
        <v>0</v>
      </c>
      <c r="G443" t="s">
        <v>455</v>
      </c>
      <c r="H443" t="s">
        <v>327</v>
      </c>
      <c r="I443" t="s">
        <v>292</v>
      </c>
      <c r="J443" t="s">
        <v>232</v>
      </c>
      <c r="K443" t="s">
        <v>247</v>
      </c>
      <c r="L443" s="23">
        <v>44277</v>
      </c>
      <c r="M443" s="24">
        <v>10</v>
      </c>
      <c r="N443" t="s">
        <v>339</v>
      </c>
    </row>
    <row r="444" spans="1:14">
      <c r="A444" s="21">
        <v>1104</v>
      </c>
      <c r="B444" t="s">
        <v>819</v>
      </c>
      <c r="C444" t="s">
        <v>334</v>
      </c>
      <c r="D444" s="22">
        <v>14</v>
      </c>
      <c r="E444" s="22">
        <v>21</v>
      </c>
      <c r="F444" s="22">
        <v>0</v>
      </c>
      <c r="G444" t="s">
        <v>819</v>
      </c>
      <c r="H444" t="s">
        <v>327</v>
      </c>
      <c r="I444" t="s">
        <v>286</v>
      </c>
      <c r="J444" t="s">
        <v>232</v>
      </c>
      <c r="K444" t="s">
        <v>247</v>
      </c>
      <c r="L444" s="23">
        <v>45937</v>
      </c>
      <c r="M444" s="24">
        <v>35</v>
      </c>
      <c r="N444" t="s">
        <v>311</v>
      </c>
    </row>
    <row r="445" spans="1:14">
      <c r="A445" s="21">
        <v>1105</v>
      </c>
      <c r="B445" t="s">
        <v>820</v>
      </c>
      <c r="C445" t="s">
        <v>334</v>
      </c>
      <c r="D445" s="22">
        <v>14</v>
      </c>
      <c r="E445" s="22">
        <v>12</v>
      </c>
      <c r="F445" s="22">
        <v>0</v>
      </c>
      <c r="G445" t="s">
        <v>820</v>
      </c>
      <c r="H445" t="s">
        <v>327</v>
      </c>
      <c r="I445" t="s">
        <v>286</v>
      </c>
      <c r="J445" t="s">
        <v>232</v>
      </c>
      <c r="K445" t="s">
        <v>247</v>
      </c>
      <c r="L445" s="23">
        <v>44396</v>
      </c>
      <c r="M445" s="24">
        <v>26</v>
      </c>
      <c r="N445" t="s">
        <v>287</v>
      </c>
    </row>
    <row r="446" spans="1:14">
      <c r="A446" s="21">
        <v>1107</v>
      </c>
      <c r="B446" t="s">
        <v>821</v>
      </c>
      <c r="C446" t="s">
        <v>284</v>
      </c>
      <c r="D446" s="22">
        <v>34</v>
      </c>
      <c r="E446" s="22">
        <v>56</v>
      </c>
      <c r="F446" s="22">
        <v>0</v>
      </c>
      <c r="G446" t="s">
        <v>821</v>
      </c>
      <c r="H446" t="s">
        <v>358</v>
      </c>
      <c r="I446" t="s">
        <v>286</v>
      </c>
      <c r="J446" t="s">
        <v>232</v>
      </c>
      <c r="K446" t="s">
        <v>247</v>
      </c>
      <c r="L446" s="23">
        <v>44403</v>
      </c>
      <c r="M446" s="24">
        <v>90</v>
      </c>
      <c r="N446" t="s">
        <v>287</v>
      </c>
    </row>
    <row r="447" spans="1:14">
      <c r="A447" s="21">
        <v>1109</v>
      </c>
      <c r="B447" t="s">
        <v>410</v>
      </c>
      <c r="C447" t="s">
        <v>334</v>
      </c>
      <c r="D447" s="22">
        <v>8</v>
      </c>
      <c r="E447" s="22">
        <v>8</v>
      </c>
      <c r="F447" s="22">
        <v>0</v>
      </c>
      <c r="G447" t="s">
        <v>410</v>
      </c>
      <c r="H447" t="s">
        <v>327</v>
      </c>
      <c r="I447" t="s">
        <v>348</v>
      </c>
      <c r="J447" t="s">
        <v>232</v>
      </c>
      <c r="K447" t="s">
        <v>247</v>
      </c>
      <c r="L447" s="23">
        <v>44319</v>
      </c>
      <c r="M447" s="24">
        <v>16</v>
      </c>
      <c r="N447" t="s">
        <v>339</v>
      </c>
    </row>
    <row r="448" spans="1:14">
      <c r="A448" s="21">
        <v>1110</v>
      </c>
      <c r="B448" t="s">
        <v>822</v>
      </c>
      <c r="C448" t="s">
        <v>298</v>
      </c>
      <c r="D448" s="22">
        <v>15</v>
      </c>
      <c r="E448" s="22">
        <v>13</v>
      </c>
      <c r="F448" s="22">
        <v>0</v>
      </c>
      <c r="G448" t="s">
        <v>302</v>
      </c>
      <c r="H448" t="s">
        <v>327</v>
      </c>
      <c r="I448" t="s">
        <v>303</v>
      </c>
      <c r="J448" t="s">
        <v>304</v>
      </c>
      <c r="K448" t="s">
        <v>247</v>
      </c>
      <c r="L448" s="23">
        <v>44403</v>
      </c>
      <c r="M448" s="24">
        <v>28</v>
      </c>
      <c r="N448" t="s">
        <v>287</v>
      </c>
    </row>
    <row r="449" spans="1:14">
      <c r="A449" s="21">
        <v>1111</v>
      </c>
      <c r="B449" t="s">
        <v>823</v>
      </c>
      <c r="C449" t="s">
        <v>298</v>
      </c>
      <c r="D449" s="22">
        <v>42</v>
      </c>
      <c r="E449" s="22">
        <v>56</v>
      </c>
      <c r="F449" s="22">
        <v>0</v>
      </c>
      <c r="G449" t="s">
        <v>302</v>
      </c>
      <c r="H449" t="s">
        <v>327</v>
      </c>
      <c r="I449" t="s">
        <v>303</v>
      </c>
      <c r="J449" t="s">
        <v>304</v>
      </c>
      <c r="K449" t="s">
        <v>247</v>
      </c>
      <c r="L449" s="23">
        <v>44270</v>
      </c>
      <c r="M449" s="24">
        <v>98</v>
      </c>
      <c r="N449" t="s">
        <v>339</v>
      </c>
    </row>
    <row r="450" spans="1:14">
      <c r="A450" s="21">
        <v>1112</v>
      </c>
      <c r="B450" t="s">
        <v>824</v>
      </c>
      <c r="C450" t="s">
        <v>825</v>
      </c>
      <c r="D450" s="22">
        <v>35</v>
      </c>
      <c r="E450" s="22">
        <v>31</v>
      </c>
      <c r="F450" s="22">
        <v>0</v>
      </c>
      <c r="G450" t="s">
        <v>311</v>
      </c>
      <c r="H450" t="s">
        <v>327</v>
      </c>
      <c r="I450" t="s">
        <v>286</v>
      </c>
      <c r="J450" t="s">
        <v>261</v>
      </c>
      <c r="K450" t="s">
        <v>247</v>
      </c>
      <c r="M450" s="24">
        <v>66</v>
      </c>
      <c r="N450" t="s">
        <v>311</v>
      </c>
    </row>
    <row r="451" spans="1:14">
      <c r="A451" s="21">
        <v>1114</v>
      </c>
      <c r="B451" t="s">
        <v>826</v>
      </c>
      <c r="C451" t="s">
        <v>345</v>
      </c>
      <c r="D451" s="22">
        <v>6</v>
      </c>
      <c r="E451" s="22">
        <v>8</v>
      </c>
      <c r="F451" s="22">
        <v>0</v>
      </c>
      <c r="G451" t="s">
        <v>826</v>
      </c>
      <c r="H451" t="s">
        <v>327</v>
      </c>
      <c r="I451" t="s">
        <v>286</v>
      </c>
      <c r="J451" t="s">
        <v>232</v>
      </c>
      <c r="K451" t="s">
        <v>247</v>
      </c>
      <c r="L451" s="23">
        <v>44144</v>
      </c>
      <c r="M451" s="24">
        <v>14</v>
      </c>
      <c r="N451" t="s">
        <v>339</v>
      </c>
    </row>
    <row r="452" spans="1:14">
      <c r="A452" s="21">
        <v>1120</v>
      </c>
      <c r="B452" t="s">
        <v>827</v>
      </c>
      <c r="C452" t="s">
        <v>334</v>
      </c>
      <c r="D452" s="22">
        <v>16</v>
      </c>
      <c r="E452" s="22">
        <v>11</v>
      </c>
      <c r="F452" s="22">
        <v>0</v>
      </c>
      <c r="G452" t="s">
        <v>827</v>
      </c>
      <c r="H452" t="s">
        <v>327</v>
      </c>
      <c r="I452" t="s">
        <v>286</v>
      </c>
      <c r="J452" t="s">
        <v>232</v>
      </c>
      <c r="K452" t="s">
        <v>247</v>
      </c>
      <c r="L452" s="23">
        <v>44229</v>
      </c>
      <c r="M452" s="24">
        <v>27</v>
      </c>
      <c r="N452" t="s">
        <v>339</v>
      </c>
    </row>
    <row r="453" spans="1:14">
      <c r="A453" s="21">
        <v>1122</v>
      </c>
      <c r="B453" t="s">
        <v>828</v>
      </c>
      <c r="C453" t="s">
        <v>334</v>
      </c>
      <c r="D453" s="22">
        <v>17</v>
      </c>
      <c r="E453" s="22">
        <v>34</v>
      </c>
      <c r="F453" s="22">
        <v>0</v>
      </c>
      <c r="G453" t="s">
        <v>828</v>
      </c>
      <c r="H453" t="s">
        <v>327</v>
      </c>
      <c r="I453" t="s">
        <v>286</v>
      </c>
      <c r="J453" t="s">
        <v>232</v>
      </c>
      <c r="K453" t="s">
        <v>247</v>
      </c>
      <c r="L453" s="23">
        <v>44320</v>
      </c>
      <c r="M453" s="24">
        <v>51</v>
      </c>
      <c r="N453" t="s">
        <v>339</v>
      </c>
    </row>
    <row r="454" spans="1:14">
      <c r="A454" s="21">
        <v>1126</v>
      </c>
      <c r="B454" t="s">
        <v>829</v>
      </c>
      <c r="C454" t="s">
        <v>345</v>
      </c>
      <c r="D454" s="22">
        <v>130</v>
      </c>
      <c r="E454" s="22">
        <v>196</v>
      </c>
      <c r="F454" s="22">
        <v>0</v>
      </c>
      <c r="G454" t="s">
        <v>302</v>
      </c>
      <c r="H454" t="s">
        <v>358</v>
      </c>
      <c r="I454" t="s">
        <v>303</v>
      </c>
      <c r="J454" t="s">
        <v>304</v>
      </c>
      <c r="K454" t="s">
        <v>247</v>
      </c>
      <c r="L454" s="23">
        <v>44333</v>
      </c>
      <c r="M454" s="24">
        <v>326</v>
      </c>
      <c r="N454" t="s">
        <v>339</v>
      </c>
    </row>
    <row r="455" spans="1:14">
      <c r="A455" s="21">
        <v>1127</v>
      </c>
      <c r="B455" t="s">
        <v>830</v>
      </c>
      <c r="C455" t="s">
        <v>334</v>
      </c>
      <c r="D455" s="22">
        <v>18</v>
      </c>
      <c r="E455" s="22">
        <v>40</v>
      </c>
      <c r="F455" s="22">
        <v>0</v>
      </c>
      <c r="G455" t="s">
        <v>830</v>
      </c>
      <c r="H455" t="s">
        <v>327</v>
      </c>
      <c r="I455" t="s">
        <v>286</v>
      </c>
      <c r="J455" t="s">
        <v>232</v>
      </c>
      <c r="K455" t="s">
        <v>247</v>
      </c>
      <c r="L455" s="23">
        <v>45695</v>
      </c>
      <c r="M455" s="24">
        <v>58</v>
      </c>
      <c r="N455" t="s">
        <v>287</v>
      </c>
    </row>
    <row r="456" spans="1:14">
      <c r="A456" s="21">
        <v>1142</v>
      </c>
      <c r="B456" t="s">
        <v>831</v>
      </c>
      <c r="C456" t="s">
        <v>313</v>
      </c>
      <c r="D456" s="22">
        <v>28</v>
      </c>
      <c r="E456" s="22">
        <v>16</v>
      </c>
      <c r="F456" s="22">
        <v>0</v>
      </c>
      <c r="G456" t="s">
        <v>302</v>
      </c>
      <c r="H456" t="s">
        <v>314</v>
      </c>
      <c r="I456" t="s">
        <v>303</v>
      </c>
      <c r="J456" t="s">
        <v>304</v>
      </c>
      <c r="K456" t="s">
        <v>247</v>
      </c>
      <c r="L456" s="23">
        <v>44113</v>
      </c>
      <c r="M456" s="24">
        <v>44</v>
      </c>
      <c r="N456" t="s">
        <v>293</v>
      </c>
    </row>
    <row r="457" spans="1:14">
      <c r="A457" s="21">
        <v>1151</v>
      </c>
      <c r="B457" t="s">
        <v>832</v>
      </c>
      <c r="C457" t="s">
        <v>298</v>
      </c>
      <c r="D457" s="22">
        <v>31</v>
      </c>
      <c r="E457" s="22">
        <v>38</v>
      </c>
      <c r="F457" s="22">
        <v>0</v>
      </c>
      <c r="G457" t="s">
        <v>302</v>
      </c>
      <c r="H457" t="s">
        <v>331</v>
      </c>
      <c r="I457" t="s">
        <v>303</v>
      </c>
      <c r="J457" t="s">
        <v>304</v>
      </c>
      <c r="K457" t="s">
        <v>247</v>
      </c>
      <c r="L457" s="23">
        <v>44319</v>
      </c>
      <c r="M457" s="24">
        <v>69</v>
      </c>
      <c r="N457" t="s">
        <v>339</v>
      </c>
    </row>
    <row r="458" spans="1:14">
      <c r="A458" s="21">
        <v>1170</v>
      </c>
      <c r="B458" t="s">
        <v>833</v>
      </c>
      <c r="C458" t="s">
        <v>321</v>
      </c>
      <c r="D458" s="22">
        <v>18</v>
      </c>
      <c r="E458" s="22">
        <v>32</v>
      </c>
      <c r="F458" s="22">
        <v>0</v>
      </c>
      <c r="G458" t="s">
        <v>302</v>
      </c>
      <c r="H458" t="s">
        <v>291</v>
      </c>
      <c r="I458" t="s">
        <v>303</v>
      </c>
      <c r="J458" t="s">
        <v>304</v>
      </c>
      <c r="K458" t="s">
        <v>247</v>
      </c>
      <c r="L458" s="23">
        <v>44123</v>
      </c>
      <c r="M458" s="24">
        <v>50</v>
      </c>
      <c r="N458" t="s">
        <v>293</v>
      </c>
    </row>
    <row r="459" spans="1:14">
      <c r="A459" s="21">
        <v>1184</v>
      </c>
      <c r="B459" t="s">
        <v>834</v>
      </c>
      <c r="C459" t="s">
        <v>306</v>
      </c>
      <c r="D459" s="22">
        <v>22</v>
      </c>
      <c r="E459" s="22">
        <v>32</v>
      </c>
      <c r="F459" s="22">
        <v>0</v>
      </c>
      <c r="G459" t="s">
        <v>302</v>
      </c>
      <c r="H459" t="s">
        <v>310</v>
      </c>
      <c r="I459" t="s">
        <v>303</v>
      </c>
      <c r="J459" t="s">
        <v>304</v>
      </c>
      <c r="K459" t="s">
        <v>247</v>
      </c>
      <c r="L459" s="23">
        <v>44319</v>
      </c>
      <c r="M459" s="24">
        <v>54</v>
      </c>
      <c r="N459" t="s">
        <v>339</v>
      </c>
    </row>
    <row r="460" spans="1:14">
      <c r="A460" s="21">
        <v>1201</v>
      </c>
      <c r="B460" t="s">
        <v>835</v>
      </c>
      <c r="C460" t="s">
        <v>298</v>
      </c>
      <c r="D460" s="22">
        <v>30</v>
      </c>
      <c r="E460" s="22">
        <v>43</v>
      </c>
      <c r="F460" s="22">
        <v>0</v>
      </c>
      <c r="G460" t="s">
        <v>521</v>
      </c>
      <c r="H460" t="s">
        <v>300</v>
      </c>
      <c r="I460" t="s">
        <v>336</v>
      </c>
      <c r="J460" t="s">
        <v>232</v>
      </c>
      <c r="K460" t="s">
        <v>247</v>
      </c>
      <c r="L460" s="23">
        <v>44403</v>
      </c>
      <c r="M460" s="24">
        <v>73</v>
      </c>
      <c r="N460" t="s">
        <v>287</v>
      </c>
    </row>
    <row r="461" spans="1:14">
      <c r="A461" s="21">
        <v>1216</v>
      </c>
      <c r="B461" t="s">
        <v>836</v>
      </c>
      <c r="C461" t="s">
        <v>345</v>
      </c>
      <c r="D461" s="22">
        <v>142</v>
      </c>
      <c r="E461" s="22">
        <v>228</v>
      </c>
      <c r="F461" s="22">
        <v>0</v>
      </c>
      <c r="G461" t="s">
        <v>302</v>
      </c>
      <c r="H461" t="s">
        <v>285</v>
      </c>
      <c r="I461" t="s">
        <v>303</v>
      </c>
      <c r="J461" t="s">
        <v>304</v>
      </c>
      <c r="K461" t="s">
        <v>247</v>
      </c>
      <c r="L461" s="23">
        <v>44231</v>
      </c>
      <c r="M461" s="24">
        <v>370</v>
      </c>
      <c r="N461" t="s">
        <v>339</v>
      </c>
    </row>
    <row r="462" spans="1:14">
      <c r="A462" s="21">
        <v>1227</v>
      </c>
      <c r="B462" t="s">
        <v>837</v>
      </c>
      <c r="C462" t="s">
        <v>345</v>
      </c>
      <c r="D462" s="22">
        <v>132</v>
      </c>
      <c r="E462" s="22">
        <v>154</v>
      </c>
      <c r="F462" s="22">
        <v>0</v>
      </c>
      <c r="G462" t="s">
        <v>302</v>
      </c>
      <c r="H462" t="s">
        <v>358</v>
      </c>
      <c r="I462" t="s">
        <v>303</v>
      </c>
      <c r="J462" t="s">
        <v>304</v>
      </c>
      <c r="K462" t="s">
        <v>247</v>
      </c>
      <c r="L462" s="23">
        <v>44319</v>
      </c>
      <c r="M462" s="24">
        <v>286</v>
      </c>
      <c r="N462" t="s">
        <v>339</v>
      </c>
    </row>
    <row r="463" spans="1:14">
      <c r="A463" s="21">
        <v>1247</v>
      </c>
      <c r="B463" t="s">
        <v>838</v>
      </c>
      <c r="C463" t="s">
        <v>345</v>
      </c>
      <c r="D463" s="22">
        <v>163</v>
      </c>
      <c r="E463" s="22">
        <v>169</v>
      </c>
      <c r="F463" s="22">
        <v>0</v>
      </c>
      <c r="G463" t="s">
        <v>302</v>
      </c>
      <c r="H463" t="s">
        <v>300</v>
      </c>
      <c r="I463" t="s">
        <v>303</v>
      </c>
      <c r="J463" t="s">
        <v>304</v>
      </c>
      <c r="K463" t="s">
        <v>247</v>
      </c>
      <c r="L463" s="23">
        <v>44231</v>
      </c>
      <c r="M463" s="24">
        <v>332</v>
      </c>
      <c r="N463" t="s">
        <v>339</v>
      </c>
    </row>
    <row r="464" spans="1:14">
      <c r="A464" s="21">
        <v>1254</v>
      </c>
      <c r="B464" t="s">
        <v>839</v>
      </c>
      <c r="C464" t="s">
        <v>345</v>
      </c>
      <c r="D464" s="22">
        <v>98</v>
      </c>
      <c r="E464" s="22">
        <v>162</v>
      </c>
      <c r="F464" s="22">
        <v>0</v>
      </c>
      <c r="G464" t="s">
        <v>302</v>
      </c>
      <c r="H464" t="s">
        <v>358</v>
      </c>
      <c r="I464" t="s">
        <v>303</v>
      </c>
      <c r="J464" t="s">
        <v>304</v>
      </c>
      <c r="K464" t="s">
        <v>247</v>
      </c>
      <c r="L464" s="23">
        <v>44231</v>
      </c>
      <c r="M464" s="24">
        <v>260</v>
      </c>
      <c r="N464" t="s">
        <v>339</v>
      </c>
    </row>
    <row r="465" spans="1:14">
      <c r="A465" s="21">
        <v>1262</v>
      </c>
      <c r="B465" t="s">
        <v>840</v>
      </c>
      <c r="C465" t="s">
        <v>517</v>
      </c>
      <c r="D465" s="22">
        <v>102</v>
      </c>
      <c r="E465" s="22">
        <v>171</v>
      </c>
      <c r="F465" s="22">
        <v>0</v>
      </c>
      <c r="G465" t="s">
        <v>302</v>
      </c>
      <c r="H465" t="s">
        <v>358</v>
      </c>
      <c r="I465" t="s">
        <v>303</v>
      </c>
      <c r="J465" t="s">
        <v>304</v>
      </c>
      <c r="K465" t="s">
        <v>247</v>
      </c>
      <c r="L465" s="23">
        <v>44293</v>
      </c>
      <c r="M465" s="24">
        <v>273</v>
      </c>
      <c r="N465" t="s">
        <v>339</v>
      </c>
    </row>
    <row r="466" spans="1:14">
      <c r="A466" s="21">
        <v>1267</v>
      </c>
      <c r="B466" t="s">
        <v>841</v>
      </c>
      <c r="C466" t="s">
        <v>345</v>
      </c>
      <c r="D466" s="22">
        <v>75</v>
      </c>
      <c r="E466" s="22">
        <v>127</v>
      </c>
      <c r="F466" s="22">
        <v>0</v>
      </c>
      <c r="G466" t="s">
        <v>302</v>
      </c>
      <c r="H466" t="s">
        <v>300</v>
      </c>
      <c r="I466" t="s">
        <v>303</v>
      </c>
      <c r="J466" t="s">
        <v>304</v>
      </c>
      <c r="K466" t="s">
        <v>247</v>
      </c>
      <c r="L466" s="23">
        <v>44231</v>
      </c>
      <c r="M466" s="24">
        <v>202</v>
      </c>
      <c r="N466" t="s">
        <v>339</v>
      </c>
    </row>
    <row r="467" spans="1:14">
      <c r="A467" s="21">
        <v>1287</v>
      </c>
      <c r="B467" t="s">
        <v>842</v>
      </c>
      <c r="C467" t="s">
        <v>298</v>
      </c>
      <c r="D467" s="22">
        <v>51</v>
      </c>
      <c r="E467" s="22">
        <v>78</v>
      </c>
      <c r="F467" s="22">
        <v>0</v>
      </c>
      <c r="G467" t="s">
        <v>302</v>
      </c>
      <c r="H467" t="s">
        <v>285</v>
      </c>
      <c r="I467" t="s">
        <v>303</v>
      </c>
      <c r="J467" t="s">
        <v>304</v>
      </c>
      <c r="K467" t="s">
        <v>247</v>
      </c>
      <c r="L467" s="23">
        <v>44231</v>
      </c>
      <c r="M467" s="24">
        <v>129</v>
      </c>
      <c r="N467" t="s">
        <v>339</v>
      </c>
    </row>
    <row r="468" spans="1:14">
      <c r="A468" s="21">
        <v>1289</v>
      </c>
      <c r="B468" t="s">
        <v>843</v>
      </c>
      <c r="C468" t="s">
        <v>298</v>
      </c>
      <c r="D468" s="22">
        <v>67</v>
      </c>
      <c r="E468" s="22">
        <v>113</v>
      </c>
      <c r="F468" s="22">
        <v>0</v>
      </c>
      <c r="G468" t="s">
        <v>302</v>
      </c>
      <c r="H468" t="s">
        <v>285</v>
      </c>
      <c r="I468" t="s">
        <v>303</v>
      </c>
      <c r="J468" t="s">
        <v>304</v>
      </c>
      <c r="K468" t="s">
        <v>247</v>
      </c>
      <c r="L468" s="23">
        <v>44231</v>
      </c>
      <c r="M468" s="24">
        <v>180</v>
      </c>
      <c r="N468" t="s">
        <v>339</v>
      </c>
    </row>
    <row r="469" spans="1:14">
      <c r="A469" s="21">
        <v>1290</v>
      </c>
      <c r="B469" t="s">
        <v>844</v>
      </c>
      <c r="C469" t="s">
        <v>517</v>
      </c>
      <c r="D469" s="22">
        <v>140</v>
      </c>
      <c r="E469" s="22">
        <v>247</v>
      </c>
      <c r="F469" s="22">
        <v>0</v>
      </c>
      <c r="G469" t="s">
        <v>302</v>
      </c>
      <c r="H469" t="s">
        <v>285</v>
      </c>
      <c r="I469" t="s">
        <v>303</v>
      </c>
      <c r="J469" t="s">
        <v>304</v>
      </c>
      <c r="K469" t="s">
        <v>247</v>
      </c>
      <c r="L469" s="23">
        <v>44231</v>
      </c>
      <c r="M469" s="24">
        <v>387</v>
      </c>
      <c r="N469" t="s">
        <v>339</v>
      </c>
    </row>
    <row r="470" spans="1:14">
      <c r="A470" s="21">
        <v>1291</v>
      </c>
      <c r="B470" t="s">
        <v>845</v>
      </c>
      <c r="C470" t="s">
        <v>345</v>
      </c>
      <c r="D470" s="22">
        <v>74</v>
      </c>
      <c r="E470" s="22">
        <v>99</v>
      </c>
      <c r="F470" s="22">
        <v>0</v>
      </c>
      <c r="G470" t="s">
        <v>302</v>
      </c>
      <c r="H470" t="s">
        <v>285</v>
      </c>
      <c r="I470" t="s">
        <v>303</v>
      </c>
      <c r="J470" t="s">
        <v>304</v>
      </c>
      <c r="K470" t="s">
        <v>247</v>
      </c>
      <c r="L470" s="23">
        <v>44231</v>
      </c>
      <c r="M470" s="24">
        <v>173</v>
      </c>
      <c r="N470" t="s">
        <v>339</v>
      </c>
    </row>
    <row r="471" spans="1:14">
      <c r="A471" s="21">
        <v>1323</v>
      </c>
      <c r="B471" t="s">
        <v>846</v>
      </c>
      <c r="C471" t="s">
        <v>345</v>
      </c>
      <c r="D471" s="22">
        <v>18</v>
      </c>
      <c r="E471" s="22">
        <v>30</v>
      </c>
      <c r="F471" s="22">
        <v>0</v>
      </c>
      <c r="G471" t="s">
        <v>302</v>
      </c>
      <c r="H471" t="s">
        <v>300</v>
      </c>
      <c r="I471" t="s">
        <v>303</v>
      </c>
      <c r="J471" t="s">
        <v>304</v>
      </c>
      <c r="K471" t="s">
        <v>247</v>
      </c>
      <c r="L471" s="23">
        <v>44957</v>
      </c>
      <c r="M471" s="24">
        <v>48</v>
      </c>
      <c r="N471" t="s">
        <v>408</v>
      </c>
    </row>
    <row r="472" spans="1:14">
      <c r="A472" s="21">
        <v>1336</v>
      </c>
      <c r="B472" t="s">
        <v>847</v>
      </c>
      <c r="C472" t="s">
        <v>345</v>
      </c>
      <c r="D472" s="22">
        <v>153</v>
      </c>
      <c r="E472" s="22">
        <v>328</v>
      </c>
      <c r="F472" s="22">
        <v>0</v>
      </c>
      <c r="G472" t="s">
        <v>302</v>
      </c>
      <c r="H472" t="s">
        <v>300</v>
      </c>
      <c r="I472" t="s">
        <v>303</v>
      </c>
      <c r="J472" t="s">
        <v>304</v>
      </c>
      <c r="K472" t="s">
        <v>247</v>
      </c>
      <c r="L472" s="23">
        <v>44231</v>
      </c>
      <c r="M472" s="24">
        <v>481</v>
      </c>
      <c r="N472" t="s">
        <v>339</v>
      </c>
    </row>
    <row r="473" spans="1:14">
      <c r="A473" s="21">
        <v>1341</v>
      </c>
      <c r="B473" t="s">
        <v>848</v>
      </c>
      <c r="C473" t="s">
        <v>517</v>
      </c>
      <c r="D473" s="22">
        <v>250</v>
      </c>
      <c r="E473" s="22">
        <v>329</v>
      </c>
      <c r="F473" s="22">
        <v>0</v>
      </c>
      <c r="G473" t="s">
        <v>302</v>
      </c>
      <c r="H473" t="s">
        <v>358</v>
      </c>
      <c r="I473" t="s">
        <v>303</v>
      </c>
      <c r="J473" t="s">
        <v>304</v>
      </c>
      <c r="K473" t="s">
        <v>247</v>
      </c>
      <c r="L473" s="23">
        <v>44231</v>
      </c>
      <c r="M473" s="24">
        <v>579</v>
      </c>
      <c r="N473" t="s">
        <v>339</v>
      </c>
    </row>
    <row r="474" spans="1:14">
      <c r="A474" s="21">
        <v>1347</v>
      </c>
      <c r="B474" t="s">
        <v>849</v>
      </c>
      <c r="C474" t="s">
        <v>517</v>
      </c>
      <c r="D474" s="22">
        <v>225</v>
      </c>
      <c r="E474" s="22">
        <v>288</v>
      </c>
      <c r="F474" s="22">
        <v>0</v>
      </c>
      <c r="G474" t="s">
        <v>302</v>
      </c>
      <c r="H474" t="s">
        <v>300</v>
      </c>
      <c r="I474" t="s">
        <v>303</v>
      </c>
      <c r="J474" t="s">
        <v>304</v>
      </c>
      <c r="K474" t="s">
        <v>247</v>
      </c>
      <c r="L474" s="23">
        <v>44231</v>
      </c>
      <c r="M474" s="24">
        <v>513</v>
      </c>
      <c r="N474" t="s">
        <v>339</v>
      </c>
    </row>
    <row r="475" spans="1:14">
      <c r="A475" s="21">
        <v>1348</v>
      </c>
      <c r="B475" t="s">
        <v>850</v>
      </c>
      <c r="C475" t="s">
        <v>345</v>
      </c>
      <c r="D475" s="22">
        <v>279</v>
      </c>
      <c r="E475" s="22">
        <v>339</v>
      </c>
      <c r="F475" s="22">
        <v>0</v>
      </c>
      <c r="G475" t="s">
        <v>302</v>
      </c>
      <c r="H475" t="s">
        <v>300</v>
      </c>
      <c r="I475" t="s">
        <v>303</v>
      </c>
      <c r="J475" t="s">
        <v>304</v>
      </c>
      <c r="K475" t="s">
        <v>247</v>
      </c>
      <c r="L475" s="23">
        <v>44231</v>
      </c>
      <c r="M475" s="24">
        <v>618</v>
      </c>
      <c r="N475" t="s">
        <v>339</v>
      </c>
    </row>
    <row r="476" spans="1:14">
      <c r="A476" s="21">
        <v>1358</v>
      </c>
      <c r="B476" t="s">
        <v>851</v>
      </c>
      <c r="C476" t="s">
        <v>347</v>
      </c>
      <c r="D476" s="22">
        <v>47</v>
      </c>
      <c r="E476" s="22">
        <v>83</v>
      </c>
      <c r="F476" s="22">
        <v>0</v>
      </c>
      <c r="G476" t="s">
        <v>302</v>
      </c>
      <c r="H476" t="s">
        <v>331</v>
      </c>
      <c r="I476" t="s">
        <v>303</v>
      </c>
      <c r="J476" t="s">
        <v>304</v>
      </c>
      <c r="K476" t="s">
        <v>247</v>
      </c>
      <c r="L476" s="23">
        <v>44319</v>
      </c>
      <c r="M476" s="24">
        <v>130</v>
      </c>
      <c r="N476" t="s">
        <v>339</v>
      </c>
    </row>
    <row r="477" spans="1:14">
      <c r="A477" s="21">
        <v>1363</v>
      </c>
      <c r="B477" t="s">
        <v>852</v>
      </c>
      <c r="C477" t="s">
        <v>517</v>
      </c>
      <c r="D477" s="22">
        <v>198</v>
      </c>
      <c r="E477" s="22">
        <v>356</v>
      </c>
      <c r="F477" s="22">
        <v>0</v>
      </c>
      <c r="G477" t="s">
        <v>302</v>
      </c>
      <c r="H477" t="s">
        <v>358</v>
      </c>
      <c r="I477" t="s">
        <v>303</v>
      </c>
      <c r="J477" t="s">
        <v>304</v>
      </c>
      <c r="K477" t="s">
        <v>247</v>
      </c>
      <c r="L477" s="23">
        <v>44231</v>
      </c>
      <c r="M477" s="24">
        <v>554</v>
      </c>
      <c r="N477" t="s">
        <v>339</v>
      </c>
    </row>
    <row r="478" spans="1:14">
      <c r="A478" s="21">
        <v>1372</v>
      </c>
      <c r="B478" t="s">
        <v>853</v>
      </c>
      <c r="C478" t="s">
        <v>517</v>
      </c>
      <c r="D478" s="22">
        <v>36</v>
      </c>
      <c r="E478" s="22">
        <v>39</v>
      </c>
      <c r="F478" s="22">
        <v>0</v>
      </c>
      <c r="G478" t="s">
        <v>302</v>
      </c>
      <c r="H478" t="s">
        <v>300</v>
      </c>
      <c r="I478" t="s">
        <v>303</v>
      </c>
      <c r="J478" t="s">
        <v>304</v>
      </c>
      <c r="K478" t="s">
        <v>247</v>
      </c>
      <c r="L478" s="23">
        <v>44256</v>
      </c>
      <c r="M478" s="24">
        <v>75</v>
      </c>
      <c r="N478" t="s">
        <v>339</v>
      </c>
    </row>
    <row r="479" spans="1:14">
      <c r="A479" s="21">
        <v>1373</v>
      </c>
      <c r="B479" t="s">
        <v>854</v>
      </c>
      <c r="C479" t="s">
        <v>347</v>
      </c>
      <c r="D479" s="22">
        <v>8</v>
      </c>
      <c r="E479" s="22">
        <v>3</v>
      </c>
      <c r="F479" s="22">
        <v>0</v>
      </c>
      <c r="G479" t="s">
        <v>302</v>
      </c>
      <c r="H479" t="s">
        <v>331</v>
      </c>
      <c r="I479" t="s">
        <v>303</v>
      </c>
      <c r="J479" t="s">
        <v>304</v>
      </c>
      <c r="K479" t="s">
        <v>247</v>
      </c>
      <c r="L479" s="23">
        <v>44319</v>
      </c>
      <c r="M479" s="24">
        <v>11</v>
      </c>
      <c r="N479" t="s">
        <v>339</v>
      </c>
    </row>
    <row r="480" spans="1:14">
      <c r="A480" s="21">
        <v>1385</v>
      </c>
      <c r="B480" t="s">
        <v>855</v>
      </c>
      <c r="C480" t="s">
        <v>345</v>
      </c>
      <c r="D480" s="22">
        <v>16</v>
      </c>
      <c r="E480" s="22">
        <v>18</v>
      </c>
      <c r="F480" s="22">
        <v>0</v>
      </c>
      <c r="G480" t="s">
        <v>855</v>
      </c>
      <c r="H480" t="s">
        <v>285</v>
      </c>
      <c r="I480" t="s">
        <v>286</v>
      </c>
      <c r="J480" t="s">
        <v>232</v>
      </c>
      <c r="K480" t="s">
        <v>247</v>
      </c>
      <c r="L480" s="23">
        <v>44984</v>
      </c>
      <c r="M480" s="24">
        <v>34</v>
      </c>
      <c r="N480" t="s">
        <v>287</v>
      </c>
    </row>
    <row r="481" spans="1:14">
      <c r="A481" s="21">
        <v>1398</v>
      </c>
      <c r="B481" t="s">
        <v>856</v>
      </c>
      <c r="C481" t="s">
        <v>298</v>
      </c>
      <c r="D481" s="22">
        <v>16</v>
      </c>
      <c r="E481" s="22">
        <v>21</v>
      </c>
      <c r="F481" s="22">
        <v>0</v>
      </c>
      <c r="G481" t="s">
        <v>857</v>
      </c>
      <c r="H481" t="s">
        <v>285</v>
      </c>
      <c r="I481" t="s">
        <v>336</v>
      </c>
      <c r="J481" t="s">
        <v>232</v>
      </c>
      <c r="K481" t="s">
        <v>247</v>
      </c>
      <c r="L481" s="23">
        <v>44683</v>
      </c>
      <c r="M481" s="24">
        <v>37</v>
      </c>
      <c r="N481" t="s">
        <v>287</v>
      </c>
    </row>
    <row r="482" spans="1:14">
      <c r="A482" s="21">
        <v>1405</v>
      </c>
      <c r="B482" t="s">
        <v>858</v>
      </c>
      <c r="C482" t="s">
        <v>345</v>
      </c>
      <c r="D482" s="22">
        <v>12</v>
      </c>
      <c r="E482" s="22">
        <v>22</v>
      </c>
      <c r="F482" s="22">
        <v>0</v>
      </c>
      <c r="G482" t="s">
        <v>858</v>
      </c>
      <c r="H482" t="s">
        <v>300</v>
      </c>
      <c r="I482" t="s">
        <v>286</v>
      </c>
      <c r="J482" t="s">
        <v>232</v>
      </c>
      <c r="K482" t="s">
        <v>247</v>
      </c>
      <c r="L482" s="23">
        <v>44229</v>
      </c>
      <c r="M482" s="24">
        <v>34</v>
      </c>
      <c r="N482" t="s">
        <v>339</v>
      </c>
    </row>
    <row r="483" spans="1:14">
      <c r="A483" s="21">
        <v>1414</v>
      </c>
      <c r="B483" t="s">
        <v>859</v>
      </c>
      <c r="C483" t="s">
        <v>345</v>
      </c>
      <c r="D483" s="22">
        <v>93</v>
      </c>
      <c r="E483" s="22">
        <v>96</v>
      </c>
      <c r="F483" s="22">
        <v>0</v>
      </c>
      <c r="G483" t="s">
        <v>302</v>
      </c>
      <c r="H483" t="s">
        <v>300</v>
      </c>
      <c r="I483" t="s">
        <v>303</v>
      </c>
      <c r="J483" t="s">
        <v>304</v>
      </c>
      <c r="K483" t="s">
        <v>247</v>
      </c>
      <c r="L483" s="23">
        <v>44319</v>
      </c>
      <c r="M483" s="24">
        <v>189</v>
      </c>
      <c r="N483" t="s">
        <v>339</v>
      </c>
    </row>
    <row r="484" spans="1:14">
      <c r="A484" s="21">
        <v>1418</v>
      </c>
      <c r="B484" t="s">
        <v>860</v>
      </c>
      <c r="C484" t="s">
        <v>298</v>
      </c>
      <c r="D484" s="22">
        <v>148</v>
      </c>
      <c r="E484" s="22">
        <v>230</v>
      </c>
      <c r="F484" s="22">
        <v>0</v>
      </c>
      <c r="G484" t="s">
        <v>302</v>
      </c>
      <c r="H484" t="s">
        <v>300</v>
      </c>
      <c r="I484" t="s">
        <v>303</v>
      </c>
      <c r="J484" t="s">
        <v>304</v>
      </c>
      <c r="K484" t="s">
        <v>247</v>
      </c>
      <c r="L484" s="23">
        <v>44329</v>
      </c>
      <c r="M484" s="24">
        <v>378</v>
      </c>
      <c r="N484" t="s">
        <v>339</v>
      </c>
    </row>
    <row r="485" spans="1:14">
      <c r="A485" s="21">
        <v>1419</v>
      </c>
      <c r="B485" t="s">
        <v>861</v>
      </c>
      <c r="C485" t="s">
        <v>298</v>
      </c>
      <c r="D485" s="22">
        <v>84</v>
      </c>
      <c r="E485" s="22">
        <v>145</v>
      </c>
      <c r="F485" s="22">
        <v>0</v>
      </c>
      <c r="G485" t="s">
        <v>302</v>
      </c>
      <c r="H485" t="s">
        <v>285</v>
      </c>
      <c r="I485" t="s">
        <v>303</v>
      </c>
      <c r="J485" t="s">
        <v>304</v>
      </c>
      <c r="K485" t="s">
        <v>247</v>
      </c>
      <c r="L485" s="23">
        <v>44231</v>
      </c>
      <c r="M485" s="24">
        <v>229</v>
      </c>
      <c r="N485" t="s">
        <v>339</v>
      </c>
    </row>
    <row r="486" spans="1:14">
      <c r="A486" s="21">
        <v>1420</v>
      </c>
      <c r="B486" t="s">
        <v>862</v>
      </c>
      <c r="C486" t="s">
        <v>345</v>
      </c>
      <c r="D486" s="22">
        <v>87</v>
      </c>
      <c r="E486" s="22">
        <v>104</v>
      </c>
      <c r="F486" s="22">
        <v>0</v>
      </c>
      <c r="G486" t="s">
        <v>302</v>
      </c>
      <c r="H486" t="s">
        <v>285</v>
      </c>
      <c r="I486" t="s">
        <v>303</v>
      </c>
      <c r="J486" t="s">
        <v>304</v>
      </c>
      <c r="K486" t="s">
        <v>247</v>
      </c>
      <c r="L486" s="23">
        <v>44231</v>
      </c>
      <c r="M486" s="24">
        <v>191</v>
      </c>
      <c r="N486" t="s">
        <v>339</v>
      </c>
    </row>
    <row r="487" spans="1:14">
      <c r="A487" s="21">
        <v>1423</v>
      </c>
      <c r="B487" t="s">
        <v>863</v>
      </c>
      <c r="C487" t="s">
        <v>298</v>
      </c>
      <c r="D487" s="22">
        <v>387</v>
      </c>
      <c r="E487" s="22">
        <v>476</v>
      </c>
      <c r="F487" s="22">
        <v>0</v>
      </c>
      <c r="G487" t="s">
        <v>302</v>
      </c>
      <c r="H487" t="s">
        <v>300</v>
      </c>
      <c r="I487" t="s">
        <v>303</v>
      </c>
      <c r="J487" t="s">
        <v>304</v>
      </c>
      <c r="K487" t="s">
        <v>247</v>
      </c>
      <c r="L487" s="23">
        <v>44368</v>
      </c>
      <c r="M487" s="24">
        <v>863</v>
      </c>
      <c r="N487" t="s">
        <v>339</v>
      </c>
    </row>
    <row r="488" spans="1:14">
      <c r="A488" s="21">
        <v>1424</v>
      </c>
      <c r="B488" t="s">
        <v>864</v>
      </c>
      <c r="C488" t="s">
        <v>345</v>
      </c>
      <c r="D488" s="22">
        <v>67</v>
      </c>
      <c r="E488" s="22">
        <v>115</v>
      </c>
      <c r="F488" s="22">
        <v>0</v>
      </c>
      <c r="G488" t="s">
        <v>302</v>
      </c>
      <c r="H488" t="s">
        <v>300</v>
      </c>
      <c r="I488" t="s">
        <v>303</v>
      </c>
      <c r="J488" t="s">
        <v>304</v>
      </c>
      <c r="K488" t="s">
        <v>247</v>
      </c>
      <c r="L488" s="23">
        <v>44231</v>
      </c>
      <c r="M488" s="24">
        <v>182</v>
      </c>
      <c r="N488" t="s">
        <v>339</v>
      </c>
    </row>
    <row r="489" spans="1:14">
      <c r="A489" s="21">
        <v>1432</v>
      </c>
      <c r="B489" t="s">
        <v>865</v>
      </c>
      <c r="C489" t="s">
        <v>517</v>
      </c>
      <c r="D489" s="22">
        <v>85</v>
      </c>
      <c r="E489" s="22">
        <v>142</v>
      </c>
      <c r="F489" s="22">
        <v>0</v>
      </c>
      <c r="G489" t="s">
        <v>302</v>
      </c>
      <c r="H489" t="s">
        <v>358</v>
      </c>
      <c r="I489" t="s">
        <v>303</v>
      </c>
      <c r="J489" t="s">
        <v>304</v>
      </c>
      <c r="K489" t="s">
        <v>247</v>
      </c>
      <c r="L489" s="23">
        <v>44319</v>
      </c>
      <c r="M489" s="24">
        <v>227</v>
      </c>
      <c r="N489" t="s">
        <v>339</v>
      </c>
    </row>
    <row r="490" spans="1:14">
      <c r="A490" s="21">
        <v>1441</v>
      </c>
      <c r="B490" t="s">
        <v>866</v>
      </c>
      <c r="C490" t="s">
        <v>345</v>
      </c>
      <c r="D490" s="22">
        <v>181</v>
      </c>
      <c r="E490" s="22">
        <v>302</v>
      </c>
      <c r="F490" s="22">
        <v>0</v>
      </c>
      <c r="G490" t="s">
        <v>302</v>
      </c>
      <c r="H490" t="s">
        <v>285</v>
      </c>
      <c r="I490" t="s">
        <v>303</v>
      </c>
      <c r="J490" t="s">
        <v>304</v>
      </c>
      <c r="K490" t="s">
        <v>247</v>
      </c>
      <c r="L490" s="23">
        <v>44231</v>
      </c>
      <c r="M490" s="24">
        <v>483</v>
      </c>
      <c r="N490" t="s">
        <v>339</v>
      </c>
    </row>
    <row r="491" spans="1:14">
      <c r="A491" s="21">
        <v>1453</v>
      </c>
      <c r="B491" t="s">
        <v>867</v>
      </c>
      <c r="C491" t="s">
        <v>298</v>
      </c>
      <c r="D491" s="22">
        <v>199</v>
      </c>
      <c r="E491" s="22">
        <v>212</v>
      </c>
      <c r="F491" s="22">
        <v>0</v>
      </c>
      <c r="G491" t="s">
        <v>302</v>
      </c>
      <c r="H491" t="s">
        <v>300</v>
      </c>
      <c r="I491" t="s">
        <v>303</v>
      </c>
      <c r="J491" t="s">
        <v>304</v>
      </c>
      <c r="K491" t="s">
        <v>247</v>
      </c>
      <c r="L491" s="23">
        <v>44319</v>
      </c>
      <c r="M491" s="24">
        <v>411</v>
      </c>
      <c r="N491" t="s">
        <v>339</v>
      </c>
    </row>
    <row r="492" spans="1:14">
      <c r="A492" s="21">
        <v>1459</v>
      </c>
      <c r="B492" t="s">
        <v>868</v>
      </c>
      <c r="C492" t="s">
        <v>298</v>
      </c>
      <c r="D492" s="22">
        <v>94</v>
      </c>
      <c r="E492" s="22">
        <v>136</v>
      </c>
      <c r="F492" s="22">
        <v>0</v>
      </c>
      <c r="G492" t="s">
        <v>302</v>
      </c>
      <c r="H492" t="s">
        <v>300</v>
      </c>
      <c r="I492" t="s">
        <v>303</v>
      </c>
      <c r="J492" t="s">
        <v>304</v>
      </c>
      <c r="K492" t="s">
        <v>247</v>
      </c>
      <c r="L492" s="23">
        <v>44231</v>
      </c>
      <c r="M492" s="24">
        <v>230</v>
      </c>
      <c r="N492" t="s">
        <v>339</v>
      </c>
    </row>
    <row r="493" spans="1:14">
      <c r="A493" s="21">
        <v>1467</v>
      </c>
      <c r="B493" t="s">
        <v>869</v>
      </c>
      <c r="C493" t="s">
        <v>345</v>
      </c>
      <c r="D493" s="22">
        <v>191</v>
      </c>
      <c r="E493" s="22">
        <v>329</v>
      </c>
      <c r="F493" s="22">
        <v>0</v>
      </c>
      <c r="G493" t="s">
        <v>302</v>
      </c>
      <c r="H493" t="s">
        <v>300</v>
      </c>
      <c r="I493" t="s">
        <v>303</v>
      </c>
      <c r="J493" t="s">
        <v>304</v>
      </c>
      <c r="K493" t="s">
        <v>247</v>
      </c>
      <c r="L493" s="23">
        <v>44231</v>
      </c>
      <c r="M493" s="24">
        <v>520</v>
      </c>
      <c r="N493" t="s">
        <v>339</v>
      </c>
    </row>
    <row r="494" spans="1:14">
      <c r="A494" s="21">
        <v>1476</v>
      </c>
      <c r="B494" t="s">
        <v>870</v>
      </c>
      <c r="C494" t="s">
        <v>345</v>
      </c>
      <c r="D494" s="22">
        <v>130</v>
      </c>
      <c r="E494" s="22">
        <v>217</v>
      </c>
      <c r="F494" s="22">
        <v>0</v>
      </c>
      <c r="G494" t="s">
        <v>302</v>
      </c>
      <c r="H494" t="s">
        <v>358</v>
      </c>
      <c r="I494" t="s">
        <v>303</v>
      </c>
      <c r="J494" t="s">
        <v>304</v>
      </c>
      <c r="K494" t="s">
        <v>247</v>
      </c>
      <c r="L494" s="23">
        <v>44231</v>
      </c>
      <c r="M494" s="24">
        <v>347</v>
      </c>
      <c r="N494" t="s">
        <v>339</v>
      </c>
    </row>
    <row r="495" spans="1:14">
      <c r="A495" s="21">
        <v>1477</v>
      </c>
      <c r="B495" t="s">
        <v>871</v>
      </c>
      <c r="C495" t="s">
        <v>345</v>
      </c>
      <c r="D495" s="22">
        <v>44</v>
      </c>
      <c r="E495" s="22">
        <v>101</v>
      </c>
      <c r="F495" s="22">
        <v>0</v>
      </c>
      <c r="G495" t="s">
        <v>302</v>
      </c>
      <c r="H495" t="s">
        <v>285</v>
      </c>
      <c r="I495" t="s">
        <v>303</v>
      </c>
      <c r="J495" t="s">
        <v>304</v>
      </c>
      <c r="K495" t="s">
        <v>247</v>
      </c>
      <c r="L495" s="23">
        <v>44231</v>
      </c>
      <c r="M495" s="24">
        <v>145</v>
      </c>
      <c r="N495" t="s">
        <v>339</v>
      </c>
    </row>
    <row r="496" spans="1:14">
      <c r="A496" s="21">
        <v>1491</v>
      </c>
      <c r="B496" t="s">
        <v>872</v>
      </c>
      <c r="C496" t="s">
        <v>345</v>
      </c>
      <c r="D496" s="22">
        <v>97</v>
      </c>
      <c r="E496" s="22">
        <v>125</v>
      </c>
      <c r="F496" s="22">
        <v>0</v>
      </c>
      <c r="G496" t="s">
        <v>302</v>
      </c>
      <c r="H496" t="s">
        <v>300</v>
      </c>
      <c r="I496" t="s">
        <v>303</v>
      </c>
      <c r="J496" t="s">
        <v>304</v>
      </c>
      <c r="K496" t="s">
        <v>247</v>
      </c>
      <c r="L496" s="23">
        <v>44231</v>
      </c>
      <c r="M496" s="24">
        <v>222</v>
      </c>
      <c r="N496" t="s">
        <v>339</v>
      </c>
    </row>
    <row r="497" spans="1:14">
      <c r="A497" s="21">
        <v>1494</v>
      </c>
      <c r="B497" t="s">
        <v>873</v>
      </c>
      <c r="C497" t="s">
        <v>345</v>
      </c>
      <c r="D497" s="22">
        <v>94</v>
      </c>
      <c r="E497" s="22">
        <v>88</v>
      </c>
      <c r="F497" s="22">
        <v>0</v>
      </c>
      <c r="G497" t="s">
        <v>302</v>
      </c>
      <c r="H497" t="s">
        <v>285</v>
      </c>
      <c r="I497" t="s">
        <v>303</v>
      </c>
      <c r="J497" t="s">
        <v>304</v>
      </c>
      <c r="K497" t="s">
        <v>247</v>
      </c>
      <c r="L497" s="23">
        <v>44231</v>
      </c>
      <c r="M497" s="24">
        <v>182</v>
      </c>
      <c r="N497" t="s">
        <v>339</v>
      </c>
    </row>
    <row r="498" spans="1:14">
      <c r="A498" s="21">
        <v>1508</v>
      </c>
      <c r="B498" t="s">
        <v>874</v>
      </c>
      <c r="C498" t="s">
        <v>284</v>
      </c>
      <c r="D498" s="22">
        <v>53</v>
      </c>
      <c r="E498" s="22">
        <v>76</v>
      </c>
      <c r="F498" s="22">
        <v>0</v>
      </c>
      <c r="G498" t="s">
        <v>874</v>
      </c>
      <c r="H498" t="s">
        <v>285</v>
      </c>
      <c r="I498" t="s">
        <v>286</v>
      </c>
      <c r="J498" t="s">
        <v>232</v>
      </c>
      <c r="K498" t="s">
        <v>247</v>
      </c>
      <c r="L498" s="23">
        <v>44231</v>
      </c>
      <c r="M498" s="24">
        <v>129</v>
      </c>
      <c r="N498" t="s">
        <v>339</v>
      </c>
    </row>
    <row r="499" spans="1:14">
      <c r="A499" s="21">
        <v>1509</v>
      </c>
      <c r="B499" t="s">
        <v>875</v>
      </c>
      <c r="C499" t="s">
        <v>345</v>
      </c>
      <c r="D499" s="22">
        <v>42</v>
      </c>
      <c r="E499" s="22">
        <v>34</v>
      </c>
      <c r="F499" s="22">
        <v>0</v>
      </c>
      <c r="G499" t="s">
        <v>302</v>
      </c>
      <c r="H499" t="s">
        <v>285</v>
      </c>
      <c r="I499" t="s">
        <v>303</v>
      </c>
      <c r="J499" t="s">
        <v>304</v>
      </c>
      <c r="K499" t="s">
        <v>247</v>
      </c>
      <c r="L499" s="23">
        <v>44403</v>
      </c>
      <c r="M499" s="24">
        <v>76</v>
      </c>
      <c r="N499" t="s">
        <v>287</v>
      </c>
    </row>
    <row r="500" spans="1:14">
      <c r="A500" s="21">
        <v>1520</v>
      </c>
      <c r="B500" t="s">
        <v>876</v>
      </c>
      <c r="C500" t="s">
        <v>345</v>
      </c>
      <c r="D500" s="22">
        <v>226</v>
      </c>
      <c r="E500" s="22">
        <v>335</v>
      </c>
      <c r="F500" s="22">
        <v>0</v>
      </c>
      <c r="G500" t="s">
        <v>302</v>
      </c>
      <c r="H500" t="s">
        <v>300</v>
      </c>
      <c r="I500" t="s">
        <v>303</v>
      </c>
      <c r="J500" t="s">
        <v>304</v>
      </c>
      <c r="K500" t="s">
        <v>247</v>
      </c>
      <c r="L500" s="23">
        <v>44231</v>
      </c>
      <c r="M500" s="24">
        <v>561</v>
      </c>
      <c r="N500" t="s">
        <v>339</v>
      </c>
    </row>
    <row r="501" spans="1:14">
      <c r="A501" s="21">
        <v>1522</v>
      </c>
      <c r="B501" t="s">
        <v>877</v>
      </c>
      <c r="C501" t="s">
        <v>345</v>
      </c>
      <c r="D501" s="22">
        <v>237</v>
      </c>
      <c r="E501" s="22">
        <v>365</v>
      </c>
      <c r="F501" s="22">
        <v>0</v>
      </c>
      <c r="G501" t="s">
        <v>302</v>
      </c>
      <c r="H501" t="s">
        <v>285</v>
      </c>
      <c r="I501" t="s">
        <v>303</v>
      </c>
      <c r="J501" t="s">
        <v>304</v>
      </c>
      <c r="K501" t="s">
        <v>247</v>
      </c>
      <c r="L501" s="23">
        <v>44231</v>
      </c>
      <c r="M501" s="24">
        <v>602</v>
      </c>
      <c r="N501" t="s">
        <v>339</v>
      </c>
    </row>
    <row r="502" spans="1:14">
      <c r="A502" s="21">
        <v>1523</v>
      </c>
      <c r="B502" t="s">
        <v>878</v>
      </c>
      <c r="C502" t="s">
        <v>298</v>
      </c>
      <c r="D502" s="22">
        <v>270</v>
      </c>
      <c r="E502" s="22">
        <v>318</v>
      </c>
      <c r="F502" s="22">
        <v>0</v>
      </c>
      <c r="G502" t="s">
        <v>302</v>
      </c>
      <c r="H502" t="s">
        <v>300</v>
      </c>
      <c r="I502" t="s">
        <v>303</v>
      </c>
      <c r="J502" t="s">
        <v>304</v>
      </c>
      <c r="K502" t="s">
        <v>247</v>
      </c>
      <c r="L502" s="23">
        <v>44229</v>
      </c>
      <c r="M502" s="24">
        <v>588</v>
      </c>
      <c r="N502" t="s">
        <v>339</v>
      </c>
    </row>
    <row r="503" spans="1:14">
      <c r="A503" s="21">
        <v>1526</v>
      </c>
      <c r="B503" t="s">
        <v>879</v>
      </c>
      <c r="C503" t="s">
        <v>345</v>
      </c>
      <c r="D503" s="22">
        <v>60</v>
      </c>
      <c r="E503" s="22">
        <v>112</v>
      </c>
      <c r="F503" s="22">
        <v>0</v>
      </c>
      <c r="G503" t="s">
        <v>302</v>
      </c>
      <c r="H503" t="s">
        <v>285</v>
      </c>
      <c r="I503" t="s">
        <v>303</v>
      </c>
      <c r="J503" t="s">
        <v>304</v>
      </c>
      <c r="K503" t="s">
        <v>247</v>
      </c>
      <c r="L503" s="23">
        <v>44242</v>
      </c>
      <c r="M503" s="24">
        <v>172</v>
      </c>
      <c r="N503" t="s">
        <v>339</v>
      </c>
    </row>
    <row r="504" spans="1:14">
      <c r="A504" s="21">
        <v>1545</v>
      </c>
      <c r="B504" t="s">
        <v>880</v>
      </c>
      <c r="C504" t="s">
        <v>298</v>
      </c>
      <c r="D504" s="22">
        <v>68</v>
      </c>
      <c r="E504" s="22">
        <v>112</v>
      </c>
      <c r="F504" s="22">
        <v>0</v>
      </c>
      <c r="G504" t="s">
        <v>521</v>
      </c>
      <c r="H504" t="s">
        <v>300</v>
      </c>
      <c r="I504" t="s">
        <v>336</v>
      </c>
      <c r="J504" t="s">
        <v>232</v>
      </c>
      <c r="K504" t="s">
        <v>247</v>
      </c>
      <c r="L504" s="23">
        <v>44319</v>
      </c>
      <c r="M504" s="24">
        <v>180</v>
      </c>
      <c r="N504" t="s">
        <v>339</v>
      </c>
    </row>
    <row r="505" spans="1:14">
      <c r="A505" s="21">
        <v>1546</v>
      </c>
      <c r="B505" t="s">
        <v>881</v>
      </c>
      <c r="C505" t="s">
        <v>517</v>
      </c>
      <c r="D505" s="22">
        <v>186</v>
      </c>
      <c r="E505" s="22">
        <v>306</v>
      </c>
      <c r="F505" s="22">
        <v>0</v>
      </c>
      <c r="G505" t="s">
        <v>302</v>
      </c>
      <c r="H505" t="s">
        <v>300</v>
      </c>
      <c r="I505" t="s">
        <v>303</v>
      </c>
      <c r="J505" t="s">
        <v>304</v>
      </c>
      <c r="K505" t="s">
        <v>247</v>
      </c>
      <c r="L505" s="23">
        <v>44231</v>
      </c>
      <c r="M505" s="24">
        <v>492</v>
      </c>
      <c r="N505" t="s">
        <v>339</v>
      </c>
    </row>
    <row r="506" spans="1:14">
      <c r="A506" s="21">
        <v>1566</v>
      </c>
      <c r="B506" t="s">
        <v>882</v>
      </c>
      <c r="C506" t="s">
        <v>345</v>
      </c>
      <c r="D506" s="22">
        <v>212</v>
      </c>
      <c r="E506" s="22">
        <v>318</v>
      </c>
      <c r="F506" s="22">
        <v>0</v>
      </c>
      <c r="G506" t="s">
        <v>302</v>
      </c>
      <c r="H506" t="s">
        <v>358</v>
      </c>
      <c r="I506" t="s">
        <v>303</v>
      </c>
      <c r="J506" t="s">
        <v>304</v>
      </c>
      <c r="K506" t="s">
        <v>247</v>
      </c>
      <c r="L506" s="23">
        <v>44231</v>
      </c>
      <c r="M506" s="24">
        <v>530</v>
      </c>
      <c r="N506" t="s">
        <v>339</v>
      </c>
    </row>
    <row r="507" spans="1:14">
      <c r="A507" s="21">
        <v>1576</v>
      </c>
      <c r="B507" t="s">
        <v>883</v>
      </c>
      <c r="C507" t="s">
        <v>298</v>
      </c>
      <c r="D507" s="22">
        <v>156</v>
      </c>
      <c r="E507" s="22">
        <v>201</v>
      </c>
      <c r="F507" s="22">
        <v>0</v>
      </c>
      <c r="G507" t="s">
        <v>302</v>
      </c>
      <c r="H507" t="s">
        <v>300</v>
      </c>
      <c r="I507" t="s">
        <v>303</v>
      </c>
      <c r="J507" t="s">
        <v>304</v>
      </c>
      <c r="K507" t="s">
        <v>247</v>
      </c>
      <c r="L507" s="23">
        <v>44319</v>
      </c>
      <c r="M507" s="24">
        <v>357</v>
      </c>
      <c r="N507" t="s">
        <v>339</v>
      </c>
    </row>
    <row r="508" spans="1:14">
      <c r="A508" s="21">
        <v>1577</v>
      </c>
      <c r="B508" t="s">
        <v>884</v>
      </c>
      <c r="C508" t="s">
        <v>517</v>
      </c>
      <c r="D508" s="22">
        <v>61</v>
      </c>
      <c r="E508" s="22">
        <v>55</v>
      </c>
      <c r="F508" s="22">
        <v>0</v>
      </c>
      <c r="G508" t="s">
        <v>302</v>
      </c>
      <c r="H508" t="s">
        <v>358</v>
      </c>
      <c r="I508" t="s">
        <v>303</v>
      </c>
      <c r="J508" t="s">
        <v>304</v>
      </c>
      <c r="K508" t="s">
        <v>247</v>
      </c>
      <c r="L508" s="23">
        <v>44351</v>
      </c>
      <c r="M508" s="24">
        <v>116</v>
      </c>
      <c r="N508" t="s">
        <v>339</v>
      </c>
    </row>
    <row r="509" spans="1:14">
      <c r="A509" s="21">
        <v>1589</v>
      </c>
      <c r="B509" t="s">
        <v>885</v>
      </c>
      <c r="C509" t="s">
        <v>329</v>
      </c>
      <c r="D509" s="22">
        <v>50</v>
      </c>
      <c r="E509" s="22">
        <v>49</v>
      </c>
      <c r="F509" s="22">
        <v>0</v>
      </c>
      <c r="G509" t="s">
        <v>302</v>
      </c>
      <c r="H509" t="s">
        <v>331</v>
      </c>
      <c r="I509" t="s">
        <v>303</v>
      </c>
      <c r="J509" t="s">
        <v>304</v>
      </c>
      <c r="K509" t="s">
        <v>247</v>
      </c>
      <c r="L509" s="23">
        <v>44277</v>
      </c>
      <c r="M509" s="24">
        <v>99</v>
      </c>
      <c r="N509" t="s">
        <v>339</v>
      </c>
    </row>
    <row r="510" spans="1:14">
      <c r="A510" s="21">
        <v>1593</v>
      </c>
      <c r="B510" t="s">
        <v>886</v>
      </c>
      <c r="C510" t="s">
        <v>345</v>
      </c>
      <c r="D510" s="22">
        <v>18</v>
      </c>
      <c r="E510" s="22">
        <v>37</v>
      </c>
      <c r="F510" s="22">
        <v>0</v>
      </c>
      <c r="G510" t="s">
        <v>886</v>
      </c>
      <c r="H510" t="s">
        <v>285</v>
      </c>
      <c r="I510" t="s">
        <v>286</v>
      </c>
      <c r="J510" t="s">
        <v>232</v>
      </c>
      <c r="K510" t="s">
        <v>247</v>
      </c>
      <c r="L510" s="23">
        <v>44973</v>
      </c>
      <c r="M510" s="24">
        <v>55</v>
      </c>
      <c r="N510" t="s">
        <v>332</v>
      </c>
    </row>
    <row r="511" spans="1:14">
      <c r="A511" s="21">
        <v>1607</v>
      </c>
      <c r="B511" t="s">
        <v>887</v>
      </c>
      <c r="C511" t="s">
        <v>329</v>
      </c>
      <c r="D511" s="22">
        <v>25</v>
      </c>
      <c r="E511" s="22">
        <v>25</v>
      </c>
      <c r="F511" s="22">
        <v>0</v>
      </c>
      <c r="G511" t="s">
        <v>330</v>
      </c>
      <c r="H511" t="s">
        <v>331</v>
      </c>
      <c r="I511" t="s">
        <v>292</v>
      </c>
      <c r="J511" t="s">
        <v>232</v>
      </c>
      <c r="K511" t="s">
        <v>247</v>
      </c>
      <c r="L511" s="23">
        <v>44627</v>
      </c>
      <c r="M511" s="24">
        <v>50</v>
      </c>
      <c r="N511" t="s">
        <v>287</v>
      </c>
    </row>
    <row r="512" spans="1:14">
      <c r="A512" s="21">
        <v>1617</v>
      </c>
      <c r="B512" t="s">
        <v>888</v>
      </c>
      <c r="C512" t="s">
        <v>309</v>
      </c>
      <c r="D512" s="22">
        <v>20</v>
      </c>
      <c r="E512" s="22">
        <v>31</v>
      </c>
      <c r="F512" s="22">
        <v>0</v>
      </c>
      <c r="G512" t="s">
        <v>889</v>
      </c>
      <c r="H512" t="s">
        <v>310</v>
      </c>
      <c r="I512" t="s">
        <v>292</v>
      </c>
      <c r="J512" t="s">
        <v>232</v>
      </c>
      <c r="K512" t="s">
        <v>247</v>
      </c>
      <c r="L512" s="23">
        <v>44228</v>
      </c>
      <c r="M512" s="24">
        <v>51</v>
      </c>
      <c r="N512" t="s">
        <v>339</v>
      </c>
    </row>
    <row r="513" spans="1:14">
      <c r="A513" s="21">
        <v>1619</v>
      </c>
      <c r="B513" t="s">
        <v>890</v>
      </c>
      <c r="C513" t="s">
        <v>298</v>
      </c>
      <c r="D513" s="22">
        <v>43</v>
      </c>
      <c r="E513" s="22">
        <v>46</v>
      </c>
      <c r="F513" s="22">
        <v>0</v>
      </c>
      <c r="G513" t="s">
        <v>299</v>
      </c>
      <c r="H513" t="s">
        <v>300</v>
      </c>
      <c r="I513" t="s">
        <v>292</v>
      </c>
      <c r="J513" t="s">
        <v>232</v>
      </c>
      <c r="K513" t="s">
        <v>247</v>
      </c>
      <c r="L513" s="23">
        <v>44231</v>
      </c>
      <c r="M513" s="24">
        <v>89</v>
      </c>
      <c r="N513" t="s">
        <v>339</v>
      </c>
    </row>
    <row r="514" spans="1:14">
      <c r="A514" s="21">
        <v>1625</v>
      </c>
      <c r="B514" t="s">
        <v>891</v>
      </c>
      <c r="C514" t="s">
        <v>295</v>
      </c>
      <c r="D514" s="22">
        <v>89</v>
      </c>
      <c r="E514" s="22">
        <v>156</v>
      </c>
      <c r="F514" s="22">
        <v>0</v>
      </c>
      <c r="G514" t="s">
        <v>302</v>
      </c>
      <c r="H514" t="s">
        <v>296</v>
      </c>
      <c r="I514" t="s">
        <v>303</v>
      </c>
      <c r="J514" t="s">
        <v>304</v>
      </c>
      <c r="K514" t="s">
        <v>247</v>
      </c>
      <c r="L514" s="23">
        <v>44032</v>
      </c>
      <c r="M514" s="24">
        <v>245</v>
      </c>
      <c r="N514" t="s">
        <v>367</v>
      </c>
    </row>
    <row r="515" spans="1:14">
      <c r="A515" s="21">
        <v>1633</v>
      </c>
      <c r="B515" t="s">
        <v>892</v>
      </c>
      <c r="C515" t="s">
        <v>345</v>
      </c>
      <c r="D515" s="22">
        <v>125</v>
      </c>
      <c r="E515" s="22">
        <v>210</v>
      </c>
      <c r="F515" s="22">
        <v>0</v>
      </c>
      <c r="G515" t="s">
        <v>302</v>
      </c>
      <c r="H515" t="s">
        <v>300</v>
      </c>
      <c r="I515" t="s">
        <v>303</v>
      </c>
      <c r="J515" t="s">
        <v>304</v>
      </c>
      <c r="K515" t="s">
        <v>247</v>
      </c>
      <c r="L515" s="23">
        <v>44231</v>
      </c>
      <c r="M515" s="24">
        <v>335</v>
      </c>
      <c r="N515" t="s">
        <v>339</v>
      </c>
    </row>
    <row r="516" spans="1:14">
      <c r="A516" s="21">
        <v>1645</v>
      </c>
      <c r="B516" t="s">
        <v>893</v>
      </c>
      <c r="C516" t="s">
        <v>321</v>
      </c>
      <c r="D516" s="22">
        <v>9</v>
      </c>
      <c r="E516" s="22">
        <v>26</v>
      </c>
      <c r="F516" s="22">
        <v>0</v>
      </c>
      <c r="G516" t="s">
        <v>302</v>
      </c>
      <c r="H516" t="s">
        <v>291</v>
      </c>
      <c r="I516" t="s">
        <v>303</v>
      </c>
      <c r="J516" t="s">
        <v>304</v>
      </c>
      <c r="K516" t="s">
        <v>247</v>
      </c>
      <c r="L516" s="23">
        <v>44242</v>
      </c>
      <c r="M516" s="24">
        <v>35</v>
      </c>
      <c r="N516" t="s">
        <v>293</v>
      </c>
    </row>
    <row r="517" spans="1:14">
      <c r="A517" s="21">
        <v>1648</v>
      </c>
      <c r="B517" t="s">
        <v>894</v>
      </c>
      <c r="C517" t="s">
        <v>298</v>
      </c>
      <c r="D517" s="22">
        <v>85</v>
      </c>
      <c r="E517" s="22">
        <v>136</v>
      </c>
      <c r="F517" s="22">
        <v>0</v>
      </c>
      <c r="G517" t="s">
        <v>302</v>
      </c>
      <c r="H517" t="s">
        <v>327</v>
      </c>
      <c r="I517" t="s">
        <v>303</v>
      </c>
      <c r="J517" t="s">
        <v>304</v>
      </c>
      <c r="K517" t="s">
        <v>247</v>
      </c>
      <c r="L517" s="23">
        <v>44231</v>
      </c>
      <c r="M517" s="24">
        <v>221</v>
      </c>
      <c r="N517" t="s">
        <v>339</v>
      </c>
    </row>
    <row r="518" spans="1:14">
      <c r="A518" s="21">
        <v>1659</v>
      </c>
      <c r="B518" t="s">
        <v>895</v>
      </c>
      <c r="C518" t="s">
        <v>306</v>
      </c>
      <c r="D518" s="22">
        <v>226</v>
      </c>
      <c r="E518" s="22">
        <v>364</v>
      </c>
      <c r="F518" s="22">
        <v>0</v>
      </c>
      <c r="G518" t="s">
        <v>302</v>
      </c>
      <c r="H518" t="s">
        <v>307</v>
      </c>
      <c r="I518" t="s">
        <v>303</v>
      </c>
      <c r="J518" t="s">
        <v>304</v>
      </c>
      <c r="K518" t="s">
        <v>247</v>
      </c>
      <c r="L518" s="23">
        <v>44319</v>
      </c>
      <c r="M518" s="24">
        <v>590</v>
      </c>
      <c r="N518" t="s">
        <v>339</v>
      </c>
    </row>
    <row r="519" spans="1:14">
      <c r="A519" s="21">
        <v>1662</v>
      </c>
      <c r="B519" t="s">
        <v>896</v>
      </c>
      <c r="C519" t="s">
        <v>357</v>
      </c>
      <c r="D519" s="22">
        <v>82</v>
      </c>
      <c r="E519" s="22">
        <v>153</v>
      </c>
      <c r="F519" s="22">
        <v>0</v>
      </c>
      <c r="G519" t="s">
        <v>369</v>
      </c>
      <c r="H519" t="s">
        <v>307</v>
      </c>
      <c r="I519" t="s">
        <v>336</v>
      </c>
      <c r="J519" t="s">
        <v>232</v>
      </c>
      <c r="K519" t="s">
        <v>247</v>
      </c>
      <c r="L519" s="23">
        <v>44231</v>
      </c>
      <c r="M519" s="24">
        <v>235</v>
      </c>
      <c r="N519" t="s">
        <v>339</v>
      </c>
    </row>
    <row r="520" spans="1:14">
      <c r="A520" s="21">
        <v>1667</v>
      </c>
      <c r="B520" t="s">
        <v>897</v>
      </c>
      <c r="C520" t="s">
        <v>334</v>
      </c>
      <c r="D520" s="22">
        <v>16</v>
      </c>
      <c r="E520" s="22">
        <v>29</v>
      </c>
      <c r="F520" s="22">
        <v>0</v>
      </c>
      <c r="G520" t="s">
        <v>897</v>
      </c>
      <c r="H520" t="s">
        <v>327</v>
      </c>
      <c r="I520" t="s">
        <v>286</v>
      </c>
      <c r="J520" t="s">
        <v>232</v>
      </c>
      <c r="K520" t="s">
        <v>247</v>
      </c>
      <c r="L520" s="23">
        <v>44271</v>
      </c>
      <c r="M520" s="24">
        <v>45</v>
      </c>
      <c r="N520" t="s">
        <v>339</v>
      </c>
    </row>
    <row r="521" spans="1:14">
      <c r="A521" s="21">
        <v>1675</v>
      </c>
      <c r="B521" t="s">
        <v>898</v>
      </c>
      <c r="C521" t="s">
        <v>317</v>
      </c>
      <c r="D521" s="22">
        <v>7</v>
      </c>
      <c r="E521" s="22">
        <v>8</v>
      </c>
      <c r="F521" s="22">
        <v>0</v>
      </c>
      <c r="G521" t="s">
        <v>302</v>
      </c>
      <c r="H521" t="s">
        <v>314</v>
      </c>
      <c r="I521" t="s">
        <v>303</v>
      </c>
      <c r="J521" t="s">
        <v>304</v>
      </c>
      <c r="K521" t="s">
        <v>247</v>
      </c>
      <c r="L521" s="23">
        <v>45334</v>
      </c>
      <c r="M521" s="24">
        <v>15</v>
      </c>
      <c r="N521" t="s">
        <v>311</v>
      </c>
    </row>
    <row r="522" spans="1:14">
      <c r="A522" s="21">
        <v>1676</v>
      </c>
      <c r="B522" t="s">
        <v>899</v>
      </c>
      <c r="C522" t="s">
        <v>317</v>
      </c>
      <c r="D522" s="22">
        <v>26</v>
      </c>
      <c r="E522" s="22">
        <v>50</v>
      </c>
      <c r="F522" s="22">
        <v>0</v>
      </c>
      <c r="G522" t="s">
        <v>302</v>
      </c>
      <c r="H522" t="s">
        <v>314</v>
      </c>
      <c r="I522" t="s">
        <v>303</v>
      </c>
      <c r="J522" t="s">
        <v>304</v>
      </c>
      <c r="K522" t="s">
        <v>247</v>
      </c>
      <c r="L522" s="23">
        <v>44228</v>
      </c>
      <c r="M522" s="24">
        <v>76</v>
      </c>
      <c r="N522" t="s">
        <v>293</v>
      </c>
    </row>
    <row r="523" spans="1:14">
      <c r="A523" s="21">
        <v>1677</v>
      </c>
      <c r="B523" t="s">
        <v>900</v>
      </c>
      <c r="C523" t="s">
        <v>313</v>
      </c>
      <c r="D523" s="22">
        <v>22</v>
      </c>
      <c r="E523" s="22">
        <v>29</v>
      </c>
      <c r="F523" s="22">
        <v>0</v>
      </c>
      <c r="G523" t="s">
        <v>900</v>
      </c>
      <c r="H523" t="s">
        <v>314</v>
      </c>
      <c r="I523" t="s">
        <v>286</v>
      </c>
      <c r="J523" t="s">
        <v>232</v>
      </c>
      <c r="K523" t="s">
        <v>247</v>
      </c>
      <c r="L523" s="23">
        <v>44131</v>
      </c>
      <c r="M523" s="24">
        <v>51</v>
      </c>
      <c r="N523" t="s">
        <v>293</v>
      </c>
    </row>
    <row r="524" spans="1:14">
      <c r="A524" s="21">
        <v>1678</v>
      </c>
      <c r="B524" t="s">
        <v>901</v>
      </c>
      <c r="C524" t="s">
        <v>317</v>
      </c>
      <c r="D524" s="22">
        <v>12</v>
      </c>
      <c r="E524" s="22">
        <v>18</v>
      </c>
      <c r="F524" s="22">
        <v>0</v>
      </c>
      <c r="G524" t="s">
        <v>902</v>
      </c>
      <c r="H524" t="s">
        <v>314</v>
      </c>
      <c r="I524" t="s">
        <v>303</v>
      </c>
      <c r="J524" t="s">
        <v>261</v>
      </c>
      <c r="K524" t="s">
        <v>247</v>
      </c>
      <c r="L524" s="23">
        <v>44242</v>
      </c>
      <c r="M524" s="24">
        <v>30</v>
      </c>
      <c r="N524" t="s">
        <v>293</v>
      </c>
    </row>
    <row r="525" spans="1:14">
      <c r="A525" s="21">
        <v>1679</v>
      </c>
      <c r="B525" t="s">
        <v>903</v>
      </c>
      <c r="C525" t="s">
        <v>309</v>
      </c>
      <c r="D525" s="22">
        <v>54</v>
      </c>
      <c r="E525" s="22">
        <v>90</v>
      </c>
      <c r="F525" s="22">
        <v>0</v>
      </c>
      <c r="G525" t="s">
        <v>903</v>
      </c>
      <c r="H525" t="s">
        <v>310</v>
      </c>
      <c r="I525" t="s">
        <v>286</v>
      </c>
      <c r="J525" t="s">
        <v>232</v>
      </c>
      <c r="K525" t="s">
        <v>247</v>
      </c>
      <c r="L525" s="23">
        <v>44236</v>
      </c>
      <c r="M525" s="24">
        <v>144</v>
      </c>
      <c r="N525" t="s">
        <v>339</v>
      </c>
    </row>
    <row r="526" spans="1:14">
      <c r="A526" s="21">
        <v>1682</v>
      </c>
      <c r="B526" t="s">
        <v>904</v>
      </c>
      <c r="C526" t="s">
        <v>329</v>
      </c>
      <c r="D526" s="22">
        <v>56</v>
      </c>
      <c r="E526" s="22">
        <v>99</v>
      </c>
      <c r="F526" s="22">
        <v>0</v>
      </c>
      <c r="G526" t="s">
        <v>330</v>
      </c>
      <c r="H526" t="s">
        <v>331</v>
      </c>
      <c r="I526" t="s">
        <v>292</v>
      </c>
      <c r="J526" t="s">
        <v>232</v>
      </c>
      <c r="K526" t="s">
        <v>247</v>
      </c>
      <c r="L526" s="23">
        <v>44403</v>
      </c>
      <c r="M526" s="24">
        <v>155</v>
      </c>
      <c r="N526" t="s">
        <v>287</v>
      </c>
    </row>
    <row r="527" spans="1:14">
      <c r="A527" s="21">
        <v>1688</v>
      </c>
      <c r="B527" t="s">
        <v>905</v>
      </c>
      <c r="C527" t="s">
        <v>329</v>
      </c>
      <c r="D527" s="22">
        <v>16</v>
      </c>
      <c r="E527" s="22">
        <v>18</v>
      </c>
      <c r="F527" s="22">
        <v>0</v>
      </c>
      <c r="G527" t="s">
        <v>905</v>
      </c>
      <c r="H527" t="s">
        <v>331</v>
      </c>
      <c r="I527" t="s">
        <v>311</v>
      </c>
      <c r="J527" t="s">
        <v>311</v>
      </c>
      <c r="K527" t="s">
        <v>247</v>
      </c>
      <c r="M527" s="24">
        <v>34</v>
      </c>
      <c r="N527" t="s">
        <v>287</v>
      </c>
    </row>
    <row r="528" spans="1:14">
      <c r="A528" s="21">
        <v>1689</v>
      </c>
      <c r="B528" t="s">
        <v>906</v>
      </c>
      <c r="C528" t="s">
        <v>321</v>
      </c>
      <c r="D528" s="22">
        <v>27</v>
      </c>
      <c r="E528" s="22">
        <v>44</v>
      </c>
      <c r="F528" s="22">
        <v>0</v>
      </c>
      <c r="G528" t="s">
        <v>302</v>
      </c>
      <c r="H528" t="s">
        <v>291</v>
      </c>
      <c r="I528" t="s">
        <v>303</v>
      </c>
      <c r="J528" t="s">
        <v>304</v>
      </c>
      <c r="K528" t="s">
        <v>247</v>
      </c>
      <c r="L528" s="23">
        <v>44117</v>
      </c>
      <c r="M528" s="24">
        <v>71</v>
      </c>
      <c r="N528" t="s">
        <v>293</v>
      </c>
    </row>
    <row r="529" spans="1:14">
      <c r="A529" s="21">
        <v>1696</v>
      </c>
      <c r="B529" t="s">
        <v>907</v>
      </c>
      <c r="C529" t="s">
        <v>347</v>
      </c>
      <c r="D529" s="22">
        <v>78</v>
      </c>
      <c r="E529" s="22">
        <v>116</v>
      </c>
      <c r="F529" s="22">
        <v>0</v>
      </c>
      <c r="G529" t="s">
        <v>907</v>
      </c>
      <c r="H529" t="s">
        <v>331</v>
      </c>
      <c r="I529" t="s">
        <v>286</v>
      </c>
      <c r="J529" t="s">
        <v>232</v>
      </c>
      <c r="K529" t="s">
        <v>247</v>
      </c>
      <c r="L529" s="23">
        <v>44319</v>
      </c>
      <c r="M529" s="24">
        <v>194</v>
      </c>
      <c r="N529" t="s">
        <v>339</v>
      </c>
    </row>
    <row r="530" spans="1:14">
      <c r="A530" s="21">
        <v>1705</v>
      </c>
      <c r="B530" t="s">
        <v>908</v>
      </c>
      <c r="C530" t="s">
        <v>329</v>
      </c>
      <c r="D530" s="22">
        <v>40</v>
      </c>
      <c r="E530" s="22">
        <v>39</v>
      </c>
      <c r="F530" s="22">
        <v>0</v>
      </c>
      <c r="G530" t="s">
        <v>908</v>
      </c>
      <c r="H530" t="s">
        <v>331</v>
      </c>
      <c r="I530" t="s">
        <v>286</v>
      </c>
      <c r="J530" t="s">
        <v>232</v>
      </c>
      <c r="K530" t="s">
        <v>247</v>
      </c>
      <c r="L530" s="23">
        <v>44326</v>
      </c>
      <c r="M530" s="24">
        <v>79</v>
      </c>
      <c r="N530" t="s">
        <v>339</v>
      </c>
    </row>
    <row r="531" spans="1:14">
      <c r="A531" s="21">
        <v>1706</v>
      </c>
      <c r="B531" t="s">
        <v>909</v>
      </c>
      <c r="C531" t="s">
        <v>289</v>
      </c>
      <c r="D531" s="22">
        <v>12</v>
      </c>
      <c r="E531" s="22">
        <v>27</v>
      </c>
      <c r="F531" s="22">
        <v>0</v>
      </c>
      <c r="G531" t="s">
        <v>909</v>
      </c>
      <c r="H531" t="s">
        <v>331</v>
      </c>
      <c r="I531" t="s">
        <v>286</v>
      </c>
      <c r="J531" t="s">
        <v>232</v>
      </c>
      <c r="K531" t="s">
        <v>247</v>
      </c>
      <c r="L531" s="23">
        <v>44861</v>
      </c>
      <c r="M531" s="24">
        <v>39</v>
      </c>
      <c r="N531" t="s">
        <v>408</v>
      </c>
    </row>
    <row r="532" spans="1:14">
      <c r="A532" s="21">
        <v>1707</v>
      </c>
      <c r="B532" t="s">
        <v>910</v>
      </c>
      <c r="C532" t="s">
        <v>289</v>
      </c>
      <c r="D532" s="22">
        <v>5</v>
      </c>
      <c r="E532" s="22">
        <v>12</v>
      </c>
      <c r="F532" s="22">
        <v>0</v>
      </c>
      <c r="G532" t="s">
        <v>910</v>
      </c>
      <c r="H532" t="s">
        <v>331</v>
      </c>
      <c r="I532" t="s">
        <v>286</v>
      </c>
      <c r="J532" t="s">
        <v>232</v>
      </c>
      <c r="K532" t="s">
        <v>247</v>
      </c>
      <c r="L532" s="23">
        <v>44319</v>
      </c>
      <c r="M532" s="24">
        <v>17</v>
      </c>
      <c r="N532" t="s">
        <v>339</v>
      </c>
    </row>
    <row r="533" spans="1:14">
      <c r="A533" s="21">
        <v>1711</v>
      </c>
      <c r="B533" t="s">
        <v>911</v>
      </c>
      <c r="C533" t="s">
        <v>321</v>
      </c>
      <c r="D533" s="22">
        <v>88</v>
      </c>
      <c r="E533" s="22">
        <v>117</v>
      </c>
      <c r="F533" s="22">
        <v>0</v>
      </c>
      <c r="G533" t="s">
        <v>302</v>
      </c>
      <c r="H533" t="s">
        <v>291</v>
      </c>
      <c r="I533" t="s">
        <v>303</v>
      </c>
      <c r="J533" t="s">
        <v>304</v>
      </c>
      <c r="K533" t="s">
        <v>247</v>
      </c>
      <c r="L533" s="23">
        <v>44767</v>
      </c>
      <c r="M533" s="24">
        <v>205</v>
      </c>
      <c r="N533" t="s">
        <v>374</v>
      </c>
    </row>
    <row r="534" spans="1:14">
      <c r="A534" s="21">
        <v>1722</v>
      </c>
      <c r="B534" t="s">
        <v>912</v>
      </c>
      <c r="C534" t="s">
        <v>289</v>
      </c>
      <c r="D534" s="22">
        <v>63</v>
      </c>
      <c r="E534" s="22">
        <v>81</v>
      </c>
      <c r="F534" s="22">
        <v>0</v>
      </c>
      <c r="G534" t="s">
        <v>912</v>
      </c>
      <c r="H534" t="s">
        <v>291</v>
      </c>
      <c r="I534" t="s">
        <v>286</v>
      </c>
      <c r="J534" t="s">
        <v>232</v>
      </c>
      <c r="K534" t="s">
        <v>247</v>
      </c>
      <c r="L534" s="23">
        <v>44599</v>
      </c>
      <c r="M534" s="24">
        <v>144</v>
      </c>
      <c r="N534" t="s">
        <v>332</v>
      </c>
    </row>
    <row r="535" spans="1:14">
      <c r="A535" s="21">
        <v>1736</v>
      </c>
      <c r="B535" t="s">
        <v>913</v>
      </c>
      <c r="C535" t="s">
        <v>289</v>
      </c>
      <c r="D535" s="22">
        <v>25</v>
      </c>
      <c r="E535" s="22">
        <v>12</v>
      </c>
      <c r="F535" s="22">
        <v>0</v>
      </c>
      <c r="G535" t="s">
        <v>913</v>
      </c>
      <c r="H535" t="s">
        <v>331</v>
      </c>
      <c r="I535" t="s">
        <v>286</v>
      </c>
      <c r="J535" t="s">
        <v>232</v>
      </c>
      <c r="K535" t="s">
        <v>247</v>
      </c>
      <c r="L535" s="23">
        <v>44319</v>
      </c>
      <c r="M535" s="24">
        <v>37</v>
      </c>
      <c r="N535" t="s">
        <v>339</v>
      </c>
    </row>
    <row r="536" spans="1:14">
      <c r="A536" s="21">
        <v>1745</v>
      </c>
      <c r="B536" t="s">
        <v>914</v>
      </c>
      <c r="C536" t="s">
        <v>321</v>
      </c>
      <c r="D536" s="22">
        <v>11</v>
      </c>
      <c r="E536" s="22">
        <v>37</v>
      </c>
      <c r="F536" s="22">
        <v>0</v>
      </c>
      <c r="G536" t="s">
        <v>302</v>
      </c>
      <c r="H536" t="s">
        <v>291</v>
      </c>
      <c r="I536" t="s">
        <v>303</v>
      </c>
      <c r="J536" t="s">
        <v>304</v>
      </c>
      <c r="K536" t="s">
        <v>247</v>
      </c>
      <c r="L536" s="23">
        <v>43858</v>
      </c>
      <c r="M536" s="24">
        <v>48</v>
      </c>
      <c r="N536" t="s">
        <v>396</v>
      </c>
    </row>
    <row r="537" spans="1:14">
      <c r="A537" s="21">
        <v>1751</v>
      </c>
      <c r="B537" t="s">
        <v>915</v>
      </c>
      <c r="C537" t="s">
        <v>347</v>
      </c>
      <c r="D537" s="22">
        <v>76</v>
      </c>
      <c r="E537" s="22">
        <v>111</v>
      </c>
      <c r="F537" s="22">
        <v>0</v>
      </c>
      <c r="G537" t="s">
        <v>302</v>
      </c>
      <c r="H537" t="s">
        <v>331</v>
      </c>
      <c r="I537" t="s">
        <v>303</v>
      </c>
      <c r="J537" t="s">
        <v>304</v>
      </c>
      <c r="K537" t="s">
        <v>247</v>
      </c>
      <c r="L537" s="23">
        <v>44319</v>
      </c>
      <c r="M537" s="24">
        <v>187</v>
      </c>
      <c r="N537" t="s">
        <v>339</v>
      </c>
    </row>
    <row r="538" spans="1:14">
      <c r="A538" s="21">
        <v>1752</v>
      </c>
      <c r="B538" t="s">
        <v>916</v>
      </c>
      <c r="C538" t="s">
        <v>347</v>
      </c>
      <c r="D538" s="22">
        <v>54</v>
      </c>
      <c r="E538" s="22">
        <v>77</v>
      </c>
      <c r="F538" s="22">
        <v>0</v>
      </c>
      <c r="G538" t="s">
        <v>302</v>
      </c>
      <c r="H538" t="s">
        <v>331</v>
      </c>
      <c r="I538" t="s">
        <v>303</v>
      </c>
      <c r="J538" t="s">
        <v>304</v>
      </c>
      <c r="K538" t="s">
        <v>247</v>
      </c>
      <c r="L538" s="23">
        <v>44319</v>
      </c>
      <c r="M538" s="24">
        <v>131</v>
      </c>
      <c r="N538" t="s">
        <v>339</v>
      </c>
    </row>
    <row r="539" spans="1:14">
      <c r="A539" s="21">
        <v>1757</v>
      </c>
      <c r="B539" t="s">
        <v>917</v>
      </c>
      <c r="C539" t="s">
        <v>347</v>
      </c>
      <c r="D539" s="22">
        <v>18</v>
      </c>
      <c r="E539" s="22">
        <v>19</v>
      </c>
      <c r="F539" s="22">
        <v>0</v>
      </c>
      <c r="G539" t="s">
        <v>302</v>
      </c>
      <c r="H539" t="s">
        <v>331</v>
      </c>
      <c r="I539" t="s">
        <v>303</v>
      </c>
      <c r="J539" t="s">
        <v>304</v>
      </c>
      <c r="K539" t="s">
        <v>247</v>
      </c>
      <c r="L539" s="23">
        <v>44403</v>
      </c>
      <c r="M539" s="24">
        <v>37</v>
      </c>
      <c r="N539" t="s">
        <v>287</v>
      </c>
    </row>
    <row r="540" spans="1:14">
      <c r="A540" s="21">
        <v>1758</v>
      </c>
      <c r="B540" t="s">
        <v>918</v>
      </c>
      <c r="C540" t="s">
        <v>381</v>
      </c>
      <c r="D540" s="22">
        <v>34</v>
      </c>
      <c r="E540" s="22">
        <v>40</v>
      </c>
      <c r="F540" s="22">
        <v>0</v>
      </c>
      <c r="G540" t="s">
        <v>311</v>
      </c>
      <c r="H540" t="s">
        <v>291</v>
      </c>
      <c r="I540" t="s">
        <v>286</v>
      </c>
      <c r="J540" t="s">
        <v>261</v>
      </c>
      <c r="K540" t="s">
        <v>247</v>
      </c>
      <c r="M540" s="24">
        <v>74</v>
      </c>
      <c r="N540" t="s">
        <v>311</v>
      </c>
    </row>
    <row r="541" spans="1:14">
      <c r="A541" s="21">
        <v>1759</v>
      </c>
      <c r="B541" t="s">
        <v>919</v>
      </c>
      <c r="C541" t="s">
        <v>289</v>
      </c>
      <c r="D541" s="22">
        <v>11</v>
      </c>
      <c r="E541" s="22">
        <v>17</v>
      </c>
      <c r="F541" s="22">
        <v>0</v>
      </c>
      <c r="G541" t="s">
        <v>919</v>
      </c>
      <c r="H541" t="s">
        <v>291</v>
      </c>
      <c r="I541" t="s">
        <v>286</v>
      </c>
      <c r="J541" t="s">
        <v>232</v>
      </c>
      <c r="K541" t="s">
        <v>247</v>
      </c>
      <c r="L541" s="23">
        <v>43858</v>
      </c>
      <c r="M541" s="24">
        <v>28</v>
      </c>
      <c r="N541" t="s">
        <v>396</v>
      </c>
    </row>
    <row r="542" spans="1:14">
      <c r="A542" s="21">
        <v>1763</v>
      </c>
      <c r="B542" t="s">
        <v>920</v>
      </c>
      <c r="C542" t="s">
        <v>347</v>
      </c>
      <c r="D542" s="22">
        <v>24</v>
      </c>
      <c r="E542" s="22">
        <v>37</v>
      </c>
      <c r="F542" s="22">
        <v>0</v>
      </c>
      <c r="G542" t="s">
        <v>302</v>
      </c>
      <c r="H542" t="s">
        <v>331</v>
      </c>
      <c r="I542" t="s">
        <v>303</v>
      </c>
      <c r="J542" t="s">
        <v>304</v>
      </c>
      <c r="K542" t="s">
        <v>247</v>
      </c>
      <c r="L542" s="23">
        <v>44319</v>
      </c>
      <c r="M542" s="24">
        <v>61</v>
      </c>
      <c r="N542" t="s">
        <v>339</v>
      </c>
    </row>
    <row r="543" spans="1:14">
      <c r="A543" s="21">
        <v>1771</v>
      </c>
      <c r="B543" t="s">
        <v>921</v>
      </c>
      <c r="C543" t="s">
        <v>289</v>
      </c>
      <c r="D543" s="22">
        <v>22</v>
      </c>
      <c r="E543" s="22">
        <v>38</v>
      </c>
      <c r="F543" s="22">
        <v>0</v>
      </c>
      <c r="G543" t="s">
        <v>921</v>
      </c>
      <c r="H543" t="s">
        <v>331</v>
      </c>
      <c r="I543" t="s">
        <v>286</v>
      </c>
      <c r="J543" t="s">
        <v>232</v>
      </c>
      <c r="K543" t="s">
        <v>247</v>
      </c>
      <c r="L543" s="23">
        <v>44326</v>
      </c>
      <c r="M543" s="24">
        <v>60</v>
      </c>
      <c r="N543" t="s">
        <v>339</v>
      </c>
    </row>
    <row r="544" spans="1:14">
      <c r="A544" s="21">
        <v>1773</v>
      </c>
      <c r="B544" t="s">
        <v>922</v>
      </c>
      <c r="C544" t="s">
        <v>347</v>
      </c>
      <c r="D544" s="22">
        <v>4</v>
      </c>
      <c r="E544" s="22">
        <v>12</v>
      </c>
      <c r="F544" s="22">
        <v>0</v>
      </c>
      <c r="G544" t="s">
        <v>346</v>
      </c>
      <c r="H544" t="s">
        <v>331</v>
      </c>
      <c r="I544" t="s">
        <v>292</v>
      </c>
      <c r="J544" t="s">
        <v>232</v>
      </c>
      <c r="K544" t="s">
        <v>247</v>
      </c>
      <c r="L544" s="23">
        <v>44326</v>
      </c>
      <c r="M544" s="24">
        <v>16</v>
      </c>
      <c r="N544" t="s">
        <v>339</v>
      </c>
    </row>
    <row r="545" spans="1:14">
      <c r="A545" s="21">
        <v>1775</v>
      </c>
      <c r="B545" t="s">
        <v>923</v>
      </c>
      <c r="C545" t="s">
        <v>347</v>
      </c>
      <c r="D545" s="22">
        <v>24</v>
      </c>
      <c r="E545" s="22">
        <v>52</v>
      </c>
      <c r="F545" s="22">
        <v>0</v>
      </c>
      <c r="G545" t="s">
        <v>923</v>
      </c>
      <c r="H545" t="s">
        <v>331</v>
      </c>
      <c r="I545" t="s">
        <v>286</v>
      </c>
      <c r="J545" t="s">
        <v>232</v>
      </c>
      <c r="K545" t="s">
        <v>247</v>
      </c>
      <c r="L545" s="23">
        <v>44256</v>
      </c>
      <c r="M545" s="24">
        <v>76</v>
      </c>
      <c r="N545" t="s">
        <v>339</v>
      </c>
    </row>
    <row r="546" spans="1:14">
      <c r="A546" s="21">
        <v>1776</v>
      </c>
      <c r="B546" t="s">
        <v>924</v>
      </c>
      <c r="C546" t="s">
        <v>329</v>
      </c>
      <c r="D546" s="22">
        <v>105</v>
      </c>
      <c r="E546" s="22">
        <v>112</v>
      </c>
      <c r="F546" s="22">
        <v>0</v>
      </c>
      <c r="G546" t="s">
        <v>302</v>
      </c>
      <c r="H546" t="s">
        <v>331</v>
      </c>
      <c r="I546" t="s">
        <v>303</v>
      </c>
      <c r="J546" t="s">
        <v>304</v>
      </c>
      <c r="K546" t="s">
        <v>247</v>
      </c>
      <c r="L546" s="23">
        <v>44256</v>
      </c>
      <c r="M546" s="24">
        <v>217</v>
      </c>
      <c r="N546" t="s">
        <v>339</v>
      </c>
    </row>
    <row r="547" spans="1:14">
      <c r="A547" s="21">
        <v>1777</v>
      </c>
      <c r="B547" t="s">
        <v>925</v>
      </c>
      <c r="C547" t="s">
        <v>347</v>
      </c>
      <c r="D547" s="22">
        <v>147</v>
      </c>
      <c r="E547" s="22">
        <v>215</v>
      </c>
      <c r="F547" s="22">
        <v>0</v>
      </c>
      <c r="G547" t="s">
        <v>302</v>
      </c>
      <c r="H547" t="s">
        <v>331</v>
      </c>
      <c r="I547" t="s">
        <v>303</v>
      </c>
      <c r="J547" t="s">
        <v>304</v>
      </c>
      <c r="K547" t="s">
        <v>247</v>
      </c>
      <c r="L547" s="23">
        <v>44319</v>
      </c>
      <c r="M547" s="24">
        <v>362</v>
      </c>
      <c r="N547" t="s">
        <v>339</v>
      </c>
    </row>
    <row r="548" spans="1:14">
      <c r="A548" s="21">
        <v>1782</v>
      </c>
      <c r="B548" t="s">
        <v>926</v>
      </c>
      <c r="C548" t="s">
        <v>347</v>
      </c>
      <c r="D548" s="22">
        <v>3</v>
      </c>
      <c r="E548" s="22">
        <v>8</v>
      </c>
      <c r="F548" s="22">
        <v>0</v>
      </c>
      <c r="G548" t="s">
        <v>302</v>
      </c>
      <c r="H548" t="s">
        <v>331</v>
      </c>
      <c r="I548" t="s">
        <v>303</v>
      </c>
      <c r="J548" t="s">
        <v>304</v>
      </c>
      <c r="K548" t="s">
        <v>247</v>
      </c>
      <c r="L548" s="23">
        <v>44410</v>
      </c>
      <c r="M548" s="24">
        <v>11</v>
      </c>
      <c r="N548" t="s">
        <v>339</v>
      </c>
    </row>
    <row r="549" spans="1:14">
      <c r="A549" s="21">
        <v>1786</v>
      </c>
      <c r="B549" t="s">
        <v>927</v>
      </c>
      <c r="C549" t="s">
        <v>321</v>
      </c>
      <c r="D549" s="22">
        <v>13</v>
      </c>
      <c r="E549" s="22">
        <v>15</v>
      </c>
      <c r="F549" s="22">
        <v>0</v>
      </c>
      <c r="G549" t="s">
        <v>302</v>
      </c>
      <c r="H549" t="s">
        <v>291</v>
      </c>
      <c r="I549" t="s">
        <v>303</v>
      </c>
      <c r="J549" t="s">
        <v>304</v>
      </c>
      <c r="K549" t="s">
        <v>247</v>
      </c>
      <c r="L549" s="23">
        <v>44116</v>
      </c>
      <c r="M549" s="24">
        <v>28</v>
      </c>
      <c r="N549" t="s">
        <v>293</v>
      </c>
    </row>
    <row r="550" spans="1:14">
      <c r="A550" s="21">
        <v>1787</v>
      </c>
      <c r="B550" t="s">
        <v>928</v>
      </c>
      <c r="C550" t="s">
        <v>321</v>
      </c>
      <c r="D550" s="22">
        <v>34</v>
      </c>
      <c r="E550" s="22">
        <v>33</v>
      </c>
      <c r="F550" s="22">
        <v>0</v>
      </c>
      <c r="G550" t="s">
        <v>302</v>
      </c>
      <c r="H550" t="s">
        <v>291</v>
      </c>
      <c r="I550" t="s">
        <v>303</v>
      </c>
      <c r="J550" t="s">
        <v>304</v>
      </c>
      <c r="K550" t="s">
        <v>247</v>
      </c>
      <c r="L550" s="23">
        <v>44403</v>
      </c>
      <c r="M550" s="24">
        <v>67</v>
      </c>
      <c r="N550" t="s">
        <v>287</v>
      </c>
    </row>
    <row r="551" spans="1:14">
      <c r="A551" s="21">
        <v>1788</v>
      </c>
      <c r="B551" t="s">
        <v>929</v>
      </c>
      <c r="C551" t="s">
        <v>321</v>
      </c>
      <c r="D551" s="22">
        <v>14</v>
      </c>
      <c r="E551" s="22">
        <v>13</v>
      </c>
      <c r="F551" s="22">
        <v>0</v>
      </c>
      <c r="G551" t="s">
        <v>302</v>
      </c>
      <c r="H551" t="s">
        <v>291</v>
      </c>
      <c r="I551" t="s">
        <v>303</v>
      </c>
      <c r="J551" t="s">
        <v>304</v>
      </c>
      <c r="K551" t="s">
        <v>247</v>
      </c>
      <c r="L551" s="23">
        <v>44137</v>
      </c>
      <c r="M551" s="24">
        <v>27</v>
      </c>
      <c r="N551" t="s">
        <v>293</v>
      </c>
    </row>
    <row r="552" spans="1:14">
      <c r="A552" s="21">
        <v>1797</v>
      </c>
      <c r="B552" t="s">
        <v>930</v>
      </c>
      <c r="C552" t="s">
        <v>321</v>
      </c>
      <c r="D552" s="22">
        <v>28</v>
      </c>
      <c r="E552" s="22">
        <v>62</v>
      </c>
      <c r="F552" s="22">
        <v>0</v>
      </c>
      <c r="G552" t="s">
        <v>302</v>
      </c>
      <c r="H552" t="s">
        <v>291</v>
      </c>
      <c r="I552" t="s">
        <v>303</v>
      </c>
      <c r="J552" t="s">
        <v>304</v>
      </c>
      <c r="K552" t="s">
        <v>247</v>
      </c>
      <c r="L552" s="23">
        <v>44116</v>
      </c>
      <c r="M552" s="24">
        <v>90</v>
      </c>
      <c r="N552" t="s">
        <v>293</v>
      </c>
    </row>
    <row r="553" spans="1:14">
      <c r="A553" s="21">
        <v>1806</v>
      </c>
      <c r="B553" t="s">
        <v>931</v>
      </c>
      <c r="C553" t="s">
        <v>289</v>
      </c>
      <c r="D553" s="22">
        <v>23</v>
      </c>
      <c r="E553" s="22">
        <v>28</v>
      </c>
      <c r="F553" s="22">
        <v>0</v>
      </c>
      <c r="G553" t="s">
        <v>931</v>
      </c>
      <c r="H553" t="s">
        <v>291</v>
      </c>
      <c r="I553" t="s">
        <v>286</v>
      </c>
      <c r="J553" t="s">
        <v>232</v>
      </c>
      <c r="K553" t="s">
        <v>247</v>
      </c>
      <c r="L553" s="23">
        <v>44403</v>
      </c>
      <c r="M553" s="24">
        <v>51</v>
      </c>
      <c r="N553" t="s">
        <v>293</v>
      </c>
    </row>
    <row r="554" spans="1:14">
      <c r="A554" s="21">
        <v>1809</v>
      </c>
      <c r="B554" t="s">
        <v>932</v>
      </c>
      <c r="C554" t="s">
        <v>321</v>
      </c>
      <c r="D554" s="22">
        <v>8</v>
      </c>
      <c r="E554" s="22">
        <v>6</v>
      </c>
      <c r="F554" s="22">
        <v>0</v>
      </c>
      <c r="G554" t="s">
        <v>302</v>
      </c>
      <c r="H554" t="s">
        <v>291</v>
      </c>
      <c r="I554" t="s">
        <v>303</v>
      </c>
      <c r="J554" t="s">
        <v>304</v>
      </c>
      <c r="K554" t="s">
        <v>247</v>
      </c>
      <c r="L554" s="23">
        <v>44242</v>
      </c>
      <c r="M554" s="24">
        <v>14</v>
      </c>
      <c r="N554" t="s">
        <v>293</v>
      </c>
    </row>
    <row r="555" spans="1:14">
      <c r="A555" s="21">
        <v>1815</v>
      </c>
      <c r="B555" t="s">
        <v>933</v>
      </c>
      <c r="C555" t="s">
        <v>289</v>
      </c>
      <c r="D555" s="22">
        <v>92</v>
      </c>
      <c r="E555" s="22">
        <v>112</v>
      </c>
      <c r="F555" s="22">
        <v>0</v>
      </c>
      <c r="G555" t="s">
        <v>933</v>
      </c>
      <c r="H555" t="s">
        <v>291</v>
      </c>
      <c r="I555" t="s">
        <v>286</v>
      </c>
      <c r="J555" t="s">
        <v>232</v>
      </c>
      <c r="K555" t="s">
        <v>247</v>
      </c>
      <c r="L555" s="23">
        <v>44116</v>
      </c>
      <c r="M555" s="24">
        <v>204</v>
      </c>
      <c r="N555" t="s">
        <v>293</v>
      </c>
    </row>
    <row r="556" spans="1:14">
      <c r="A556" s="21">
        <v>1818</v>
      </c>
      <c r="B556" t="s">
        <v>934</v>
      </c>
      <c r="C556" t="s">
        <v>289</v>
      </c>
      <c r="D556" s="22">
        <v>39</v>
      </c>
      <c r="E556" s="22">
        <v>61</v>
      </c>
      <c r="F556" s="22">
        <v>0</v>
      </c>
      <c r="G556" t="s">
        <v>934</v>
      </c>
      <c r="H556" t="s">
        <v>291</v>
      </c>
      <c r="I556" t="s">
        <v>286</v>
      </c>
      <c r="J556" t="s">
        <v>232</v>
      </c>
      <c r="K556" t="s">
        <v>247</v>
      </c>
      <c r="L556" s="23">
        <v>44121</v>
      </c>
      <c r="M556" s="24">
        <v>100</v>
      </c>
      <c r="N556" t="s">
        <v>293</v>
      </c>
    </row>
    <row r="557" spans="1:14">
      <c r="A557" s="21">
        <v>1827</v>
      </c>
      <c r="B557" t="s">
        <v>935</v>
      </c>
      <c r="C557" t="s">
        <v>289</v>
      </c>
      <c r="D557" s="22">
        <v>57</v>
      </c>
      <c r="E557" s="22">
        <v>50</v>
      </c>
      <c r="F557" s="22">
        <v>0</v>
      </c>
      <c r="G557" t="s">
        <v>935</v>
      </c>
      <c r="H557" t="s">
        <v>331</v>
      </c>
      <c r="I557" t="s">
        <v>348</v>
      </c>
      <c r="J557" t="s">
        <v>232</v>
      </c>
      <c r="K557" t="s">
        <v>247</v>
      </c>
      <c r="L557" s="23">
        <v>44242</v>
      </c>
      <c r="M557" s="24">
        <v>107</v>
      </c>
      <c r="N557" t="s">
        <v>339</v>
      </c>
    </row>
    <row r="558" spans="1:14">
      <c r="A558" s="21">
        <v>1836</v>
      </c>
      <c r="B558" t="s">
        <v>936</v>
      </c>
      <c r="C558" t="s">
        <v>321</v>
      </c>
      <c r="D558" s="22">
        <v>150</v>
      </c>
      <c r="E558" s="22">
        <v>227</v>
      </c>
      <c r="F558" s="22">
        <v>0</v>
      </c>
      <c r="G558" t="s">
        <v>302</v>
      </c>
      <c r="H558" t="s">
        <v>291</v>
      </c>
      <c r="I558" t="s">
        <v>303</v>
      </c>
      <c r="J558" t="s">
        <v>304</v>
      </c>
      <c r="K558" t="s">
        <v>247</v>
      </c>
      <c r="L558" s="23">
        <v>44116</v>
      </c>
      <c r="M558" s="24">
        <v>377</v>
      </c>
      <c r="N558" t="s">
        <v>293</v>
      </c>
    </row>
    <row r="559" spans="1:14">
      <c r="A559" s="21">
        <v>1845</v>
      </c>
      <c r="B559" t="s">
        <v>937</v>
      </c>
      <c r="C559" t="s">
        <v>329</v>
      </c>
      <c r="D559" s="22">
        <v>28</v>
      </c>
      <c r="E559" s="22">
        <v>33</v>
      </c>
      <c r="F559" s="22">
        <v>0</v>
      </c>
      <c r="G559" t="s">
        <v>937</v>
      </c>
      <c r="H559" t="s">
        <v>331</v>
      </c>
      <c r="I559" t="s">
        <v>286</v>
      </c>
      <c r="J559" t="s">
        <v>232</v>
      </c>
      <c r="K559" t="s">
        <v>247</v>
      </c>
      <c r="L559" s="23">
        <v>44284</v>
      </c>
      <c r="M559" s="24">
        <v>61</v>
      </c>
      <c r="N559" t="s">
        <v>339</v>
      </c>
    </row>
    <row r="560" spans="1:14">
      <c r="A560" s="21">
        <v>1847</v>
      </c>
      <c r="B560" t="s">
        <v>938</v>
      </c>
      <c r="C560" t="s">
        <v>329</v>
      </c>
      <c r="D560" s="22">
        <v>17</v>
      </c>
      <c r="E560" s="22">
        <v>11</v>
      </c>
      <c r="F560" s="22">
        <v>0</v>
      </c>
      <c r="G560" t="s">
        <v>302</v>
      </c>
      <c r="H560" t="s">
        <v>331</v>
      </c>
      <c r="I560" t="s">
        <v>303</v>
      </c>
      <c r="J560" t="s">
        <v>304</v>
      </c>
      <c r="K560" t="s">
        <v>247</v>
      </c>
      <c r="L560" s="23">
        <v>44242</v>
      </c>
      <c r="M560" s="24">
        <v>28</v>
      </c>
      <c r="N560" t="s">
        <v>339</v>
      </c>
    </row>
    <row r="561" spans="1:14">
      <c r="A561" s="21">
        <v>1849</v>
      </c>
      <c r="B561" t="s">
        <v>939</v>
      </c>
      <c r="C561" t="s">
        <v>347</v>
      </c>
      <c r="D561" s="22">
        <v>79</v>
      </c>
      <c r="E561" s="22">
        <v>90</v>
      </c>
      <c r="F561" s="22">
        <v>0</v>
      </c>
      <c r="G561" t="s">
        <v>939</v>
      </c>
      <c r="H561" t="s">
        <v>331</v>
      </c>
      <c r="I561" t="s">
        <v>286</v>
      </c>
      <c r="J561" t="s">
        <v>232</v>
      </c>
      <c r="K561" t="s">
        <v>247</v>
      </c>
      <c r="L561" s="23">
        <v>44319</v>
      </c>
      <c r="M561" s="24">
        <v>169</v>
      </c>
      <c r="N561" t="s">
        <v>339</v>
      </c>
    </row>
    <row r="562" spans="1:14">
      <c r="A562" s="21">
        <v>1851</v>
      </c>
      <c r="B562" t="s">
        <v>940</v>
      </c>
      <c r="C562" t="s">
        <v>329</v>
      </c>
      <c r="D562" s="22">
        <v>59</v>
      </c>
      <c r="E562" s="22">
        <v>62</v>
      </c>
      <c r="F562" s="22">
        <v>0</v>
      </c>
      <c r="G562" t="s">
        <v>302</v>
      </c>
      <c r="H562" t="s">
        <v>331</v>
      </c>
      <c r="I562" t="s">
        <v>303</v>
      </c>
      <c r="J562" t="s">
        <v>304</v>
      </c>
      <c r="K562" t="s">
        <v>247</v>
      </c>
      <c r="L562" s="23">
        <v>44333</v>
      </c>
      <c r="M562" s="24">
        <v>121</v>
      </c>
      <c r="N562" t="s">
        <v>339</v>
      </c>
    </row>
    <row r="563" spans="1:14">
      <c r="A563" s="21">
        <v>1854</v>
      </c>
      <c r="B563" t="s">
        <v>941</v>
      </c>
      <c r="C563" t="s">
        <v>321</v>
      </c>
      <c r="D563" s="22">
        <v>24</v>
      </c>
      <c r="E563" s="22">
        <v>49</v>
      </c>
      <c r="F563" s="22">
        <v>0</v>
      </c>
      <c r="G563" t="s">
        <v>302</v>
      </c>
      <c r="H563" t="s">
        <v>291</v>
      </c>
      <c r="I563" t="s">
        <v>303</v>
      </c>
      <c r="J563" t="s">
        <v>304</v>
      </c>
      <c r="K563" t="s">
        <v>247</v>
      </c>
      <c r="L563" s="23">
        <v>44116</v>
      </c>
      <c r="M563" s="24">
        <v>73</v>
      </c>
      <c r="N563" t="s">
        <v>293</v>
      </c>
    </row>
    <row r="564" spans="1:14">
      <c r="A564" s="21">
        <v>1856</v>
      </c>
      <c r="B564" t="s">
        <v>942</v>
      </c>
      <c r="C564" t="s">
        <v>347</v>
      </c>
      <c r="D564" s="22">
        <v>52</v>
      </c>
      <c r="E564" s="22">
        <v>71</v>
      </c>
      <c r="F564" s="22">
        <v>0</v>
      </c>
      <c r="G564" t="s">
        <v>302</v>
      </c>
      <c r="H564" t="s">
        <v>331</v>
      </c>
      <c r="I564" t="s">
        <v>303</v>
      </c>
      <c r="J564" t="s">
        <v>304</v>
      </c>
      <c r="K564" t="s">
        <v>247</v>
      </c>
      <c r="L564" s="23">
        <v>44319</v>
      </c>
      <c r="M564" s="24">
        <v>123</v>
      </c>
      <c r="N564" t="s">
        <v>339</v>
      </c>
    </row>
    <row r="565" spans="1:14">
      <c r="A565" s="21">
        <v>1861</v>
      </c>
      <c r="B565" t="s">
        <v>943</v>
      </c>
      <c r="C565" t="s">
        <v>321</v>
      </c>
      <c r="D565" s="22">
        <v>35</v>
      </c>
      <c r="E565" s="22">
        <v>46</v>
      </c>
      <c r="F565" s="22">
        <v>0</v>
      </c>
      <c r="G565" t="s">
        <v>302</v>
      </c>
      <c r="H565" t="s">
        <v>291</v>
      </c>
      <c r="I565" t="s">
        <v>303</v>
      </c>
      <c r="J565" t="s">
        <v>304</v>
      </c>
      <c r="K565" t="s">
        <v>247</v>
      </c>
      <c r="L565" s="23">
        <v>44126</v>
      </c>
      <c r="M565" s="24">
        <v>81</v>
      </c>
      <c r="N565" t="s">
        <v>293</v>
      </c>
    </row>
    <row r="566" spans="1:14">
      <c r="A566" s="21">
        <v>1866</v>
      </c>
      <c r="B566" t="s">
        <v>944</v>
      </c>
      <c r="C566" t="s">
        <v>321</v>
      </c>
      <c r="D566" s="22">
        <v>110</v>
      </c>
      <c r="E566" s="22">
        <v>175</v>
      </c>
      <c r="F566" s="22">
        <v>0</v>
      </c>
      <c r="G566" t="s">
        <v>302</v>
      </c>
      <c r="H566" t="s">
        <v>291</v>
      </c>
      <c r="I566" t="s">
        <v>303</v>
      </c>
      <c r="J566" t="s">
        <v>304</v>
      </c>
      <c r="K566" t="s">
        <v>247</v>
      </c>
      <c r="L566" s="23">
        <v>44123</v>
      </c>
      <c r="M566" s="24">
        <v>285</v>
      </c>
      <c r="N566" t="s">
        <v>293</v>
      </c>
    </row>
    <row r="567" spans="1:14">
      <c r="A567" s="21">
        <v>1872</v>
      </c>
      <c r="B567" t="s">
        <v>945</v>
      </c>
      <c r="C567" t="s">
        <v>321</v>
      </c>
      <c r="D567" s="22">
        <v>36</v>
      </c>
      <c r="E567" s="22">
        <v>50</v>
      </c>
      <c r="F567" s="22">
        <v>0</v>
      </c>
      <c r="G567" t="s">
        <v>302</v>
      </c>
      <c r="H567" t="s">
        <v>291</v>
      </c>
      <c r="I567" t="s">
        <v>303</v>
      </c>
      <c r="J567" t="s">
        <v>304</v>
      </c>
      <c r="K567" t="s">
        <v>247</v>
      </c>
      <c r="L567" s="23">
        <v>44403</v>
      </c>
      <c r="M567" s="24">
        <v>86</v>
      </c>
      <c r="N567" t="s">
        <v>287</v>
      </c>
    </row>
    <row r="568" spans="1:14">
      <c r="A568" s="21">
        <v>1873</v>
      </c>
      <c r="B568" t="s">
        <v>946</v>
      </c>
      <c r="C568" t="s">
        <v>357</v>
      </c>
      <c r="D568" s="22">
        <v>25</v>
      </c>
      <c r="E568" s="22">
        <v>45</v>
      </c>
      <c r="F568" s="22">
        <v>0</v>
      </c>
      <c r="G568" t="s">
        <v>947</v>
      </c>
      <c r="H568" t="s">
        <v>291</v>
      </c>
      <c r="I568" t="s">
        <v>336</v>
      </c>
      <c r="J568" t="s">
        <v>232</v>
      </c>
      <c r="K568" t="s">
        <v>247</v>
      </c>
      <c r="L568" s="23">
        <v>44231</v>
      </c>
      <c r="M568" s="24">
        <v>70</v>
      </c>
      <c r="N568" t="s">
        <v>293</v>
      </c>
    </row>
    <row r="569" spans="1:14">
      <c r="A569" s="21">
        <v>1874</v>
      </c>
      <c r="B569" t="s">
        <v>948</v>
      </c>
      <c r="C569" t="s">
        <v>329</v>
      </c>
      <c r="D569" s="22">
        <v>24</v>
      </c>
      <c r="E569" s="22">
        <v>40</v>
      </c>
      <c r="F569" s="22">
        <v>0</v>
      </c>
      <c r="G569" t="s">
        <v>948</v>
      </c>
      <c r="H569" t="s">
        <v>331</v>
      </c>
      <c r="I569" t="s">
        <v>311</v>
      </c>
      <c r="J569" t="s">
        <v>311</v>
      </c>
      <c r="K569" t="s">
        <v>247</v>
      </c>
      <c r="M569" s="24">
        <v>64</v>
      </c>
      <c r="N569" t="s">
        <v>311</v>
      </c>
    </row>
    <row r="570" spans="1:14">
      <c r="A570" s="21">
        <v>1876</v>
      </c>
      <c r="B570" t="s">
        <v>949</v>
      </c>
      <c r="C570" t="s">
        <v>329</v>
      </c>
      <c r="D570" s="22">
        <v>36</v>
      </c>
      <c r="E570" s="22">
        <v>63</v>
      </c>
      <c r="F570" s="22">
        <v>0</v>
      </c>
      <c r="G570" t="s">
        <v>302</v>
      </c>
      <c r="H570" t="s">
        <v>331</v>
      </c>
      <c r="I570" t="s">
        <v>303</v>
      </c>
      <c r="J570" t="s">
        <v>304</v>
      </c>
      <c r="K570" t="s">
        <v>247</v>
      </c>
      <c r="L570" s="23">
        <v>44256</v>
      </c>
      <c r="M570" s="24">
        <v>99</v>
      </c>
      <c r="N570" t="s">
        <v>339</v>
      </c>
    </row>
    <row r="571" spans="1:14">
      <c r="A571" s="21">
        <v>1877</v>
      </c>
      <c r="B571" t="s">
        <v>950</v>
      </c>
      <c r="C571" t="s">
        <v>329</v>
      </c>
      <c r="D571" s="22">
        <v>116</v>
      </c>
      <c r="E571" s="22">
        <v>204</v>
      </c>
      <c r="F571" s="22">
        <v>0</v>
      </c>
      <c r="G571" t="s">
        <v>302</v>
      </c>
      <c r="H571" t="s">
        <v>331</v>
      </c>
      <c r="I571" t="s">
        <v>303</v>
      </c>
      <c r="J571" t="s">
        <v>304</v>
      </c>
      <c r="K571" t="s">
        <v>247</v>
      </c>
      <c r="L571" s="23">
        <v>44326</v>
      </c>
      <c r="M571" s="24">
        <v>320</v>
      </c>
      <c r="N571" t="s">
        <v>339</v>
      </c>
    </row>
    <row r="572" spans="1:14">
      <c r="A572" s="21">
        <v>1880</v>
      </c>
      <c r="B572" t="s">
        <v>951</v>
      </c>
      <c r="C572" t="s">
        <v>329</v>
      </c>
      <c r="D572" s="22">
        <v>12</v>
      </c>
      <c r="E572" s="22">
        <v>14</v>
      </c>
      <c r="F572" s="22">
        <v>0</v>
      </c>
      <c r="G572" t="s">
        <v>951</v>
      </c>
      <c r="H572" t="s">
        <v>331</v>
      </c>
      <c r="I572" t="s">
        <v>286</v>
      </c>
      <c r="J572" t="s">
        <v>232</v>
      </c>
      <c r="K572" t="s">
        <v>247</v>
      </c>
      <c r="L572" s="23">
        <v>44355</v>
      </c>
      <c r="M572" s="24">
        <v>26</v>
      </c>
      <c r="N572" t="s">
        <v>339</v>
      </c>
    </row>
    <row r="573" spans="1:14">
      <c r="A573" s="21">
        <v>1883</v>
      </c>
      <c r="B573" t="s">
        <v>952</v>
      </c>
      <c r="C573" t="s">
        <v>289</v>
      </c>
      <c r="D573" s="22">
        <v>31</v>
      </c>
      <c r="E573" s="22">
        <v>42</v>
      </c>
      <c r="F573" s="22">
        <v>0</v>
      </c>
      <c r="G573" t="s">
        <v>952</v>
      </c>
      <c r="H573" t="s">
        <v>331</v>
      </c>
      <c r="I573" t="s">
        <v>286</v>
      </c>
      <c r="J573" t="s">
        <v>232</v>
      </c>
      <c r="K573" t="s">
        <v>247</v>
      </c>
      <c r="L573" s="23">
        <v>44319</v>
      </c>
      <c r="M573" s="24">
        <v>73</v>
      </c>
      <c r="N573" t="s">
        <v>339</v>
      </c>
    </row>
    <row r="574" spans="1:14">
      <c r="A574" s="21">
        <v>1888</v>
      </c>
      <c r="B574" t="s">
        <v>953</v>
      </c>
      <c r="C574" t="s">
        <v>357</v>
      </c>
      <c r="D574" s="22">
        <v>128</v>
      </c>
      <c r="E574" s="22">
        <v>203</v>
      </c>
      <c r="F574" s="22">
        <v>0</v>
      </c>
      <c r="G574" t="s">
        <v>954</v>
      </c>
      <c r="H574" t="s">
        <v>291</v>
      </c>
      <c r="I574" t="s">
        <v>336</v>
      </c>
      <c r="J574" t="s">
        <v>232</v>
      </c>
      <c r="K574" t="s">
        <v>247</v>
      </c>
      <c r="L574" s="23">
        <v>44116</v>
      </c>
      <c r="M574" s="24">
        <v>331</v>
      </c>
      <c r="N574" t="s">
        <v>293</v>
      </c>
    </row>
    <row r="575" spans="1:14">
      <c r="A575" s="21">
        <v>1896</v>
      </c>
      <c r="B575" t="s">
        <v>955</v>
      </c>
      <c r="C575" t="s">
        <v>329</v>
      </c>
      <c r="D575" s="22">
        <v>5</v>
      </c>
      <c r="E575" s="22">
        <v>5</v>
      </c>
      <c r="F575" s="22">
        <v>0</v>
      </c>
      <c r="G575" t="s">
        <v>302</v>
      </c>
      <c r="H575" t="s">
        <v>331</v>
      </c>
      <c r="I575" t="s">
        <v>303</v>
      </c>
      <c r="J575" t="s">
        <v>304</v>
      </c>
      <c r="K575" t="s">
        <v>247</v>
      </c>
      <c r="L575" s="23">
        <v>44222</v>
      </c>
      <c r="M575" s="24">
        <v>10</v>
      </c>
      <c r="N575" t="s">
        <v>339</v>
      </c>
    </row>
    <row r="576" spans="1:14">
      <c r="A576" s="21">
        <v>1904</v>
      </c>
      <c r="B576" t="s">
        <v>956</v>
      </c>
      <c r="C576" t="s">
        <v>321</v>
      </c>
      <c r="D576" s="22">
        <v>13</v>
      </c>
      <c r="E576" s="22">
        <v>17</v>
      </c>
      <c r="F576" s="22">
        <v>0</v>
      </c>
      <c r="G576" t="s">
        <v>302</v>
      </c>
      <c r="H576" t="s">
        <v>291</v>
      </c>
      <c r="I576" t="s">
        <v>303</v>
      </c>
      <c r="J576" t="s">
        <v>304</v>
      </c>
      <c r="K576" t="s">
        <v>247</v>
      </c>
      <c r="L576" s="23">
        <v>44154</v>
      </c>
      <c r="M576" s="24">
        <v>30</v>
      </c>
      <c r="N576" t="s">
        <v>293</v>
      </c>
    </row>
    <row r="577" spans="1:14">
      <c r="A577" s="21">
        <v>1906</v>
      </c>
      <c r="B577" t="s">
        <v>957</v>
      </c>
      <c r="C577" t="s">
        <v>329</v>
      </c>
      <c r="D577" s="22">
        <v>52</v>
      </c>
      <c r="E577" s="22">
        <v>91</v>
      </c>
      <c r="F577" s="22">
        <v>0</v>
      </c>
      <c r="G577" t="s">
        <v>302</v>
      </c>
      <c r="H577" t="s">
        <v>331</v>
      </c>
      <c r="I577" t="s">
        <v>303</v>
      </c>
      <c r="J577" t="s">
        <v>304</v>
      </c>
      <c r="K577" t="s">
        <v>247</v>
      </c>
      <c r="L577" s="23">
        <v>44319</v>
      </c>
      <c r="M577" s="24">
        <v>143</v>
      </c>
      <c r="N577" t="s">
        <v>339</v>
      </c>
    </row>
    <row r="578" spans="1:14">
      <c r="A578" s="21">
        <v>1911</v>
      </c>
      <c r="B578" t="s">
        <v>958</v>
      </c>
      <c r="C578" t="s">
        <v>347</v>
      </c>
      <c r="D578" s="22">
        <v>11</v>
      </c>
      <c r="E578" s="22">
        <v>15</v>
      </c>
      <c r="F578" s="22">
        <v>0</v>
      </c>
      <c r="G578" t="s">
        <v>302</v>
      </c>
      <c r="H578" t="s">
        <v>331</v>
      </c>
      <c r="I578" t="s">
        <v>303</v>
      </c>
      <c r="J578" t="s">
        <v>304</v>
      </c>
      <c r="K578" t="s">
        <v>247</v>
      </c>
      <c r="L578" s="23">
        <v>44964</v>
      </c>
      <c r="M578" s="24">
        <v>26</v>
      </c>
      <c r="N578" t="s">
        <v>332</v>
      </c>
    </row>
    <row r="579" spans="1:14">
      <c r="A579" s="21">
        <v>1919</v>
      </c>
      <c r="B579" t="s">
        <v>959</v>
      </c>
      <c r="C579" t="s">
        <v>347</v>
      </c>
      <c r="D579" s="22">
        <v>19</v>
      </c>
      <c r="E579" s="22">
        <v>35</v>
      </c>
      <c r="F579" s="22">
        <v>0</v>
      </c>
      <c r="G579" t="s">
        <v>623</v>
      </c>
      <c r="H579" t="s">
        <v>331</v>
      </c>
      <c r="I579" t="s">
        <v>292</v>
      </c>
      <c r="J579" t="s">
        <v>232</v>
      </c>
      <c r="K579" t="s">
        <v>247</v>
      </c>
      <c r="L579" s="23">
        <v>44319</v>
      </c>
      <c r="M579" s="24">
        <v>54</v>
      </c>
      <c r="N579" t="s">
        <v>339</v>
      </c>
    </row>
    <row r="580" spans="1:14">
      <c r="A580" s="21">
        <v>1921</v>
      </c>
      <c r="B580" t="s">
        <v>960</v>
      </c>
      <c r="C580" t="s">
        <v>321</v>
      </c>
      <c r="D580" s="22">
        <v>33</v>
      </c>
      <c r="E580" s="22">
        <v>51</v>
      </c>
      <c r="F580" s="22">
        <v>0</v>
      </c>
      <c r="G580" t="s">
        <v>302</v>
      </c>
      <c r="H580" t="s">
        <v>291</v>
      </c>
      <c r="I580" t="s">
        <v>303</v>
      </c>
      <c r="J580" t="s">
        <v>304</v>
      </c>
      <c r="K580" t="s">
        <v>247</v>
      </c>
      <c r="L580" s="23">
        <v>44137</v>
      </c>
      <c r="M580" s="24">
        <v>84</v>
      </c>
      <c r="N580" t="s">
        <v>293</v>
      </c>
    </row>
    <row r="581" spans="1:14">
      <c r="A581" s="21">
        <v>1924</v>
      </c>
      <c r="B581" t="s">
        <v>961</v>
      </c>
      <c r="C581" t="s">
        <v>347</v>
      </c>
      <c r="D581" s="22">
        <v>89</v>
      </c>
      <c r="E581" s="22">
        <v>149</v>
      </c>
      <c r="F581" s="22">
        <v>0</v>
      </c>
      <c r="G581" t="s">
        <v>961</v>
      </c>
      <c r="H581" t="s">
        <v>331</v>
      </c>
      <c r="I581" t="s">
        <v>286</v>
      </c>
      <c r="J581" t="s">
        <v>232</v>
      </c>
      <c r="K581" t="s">
        <v>247</v>
      </c>
      <c r="L581" s="23">
        <v>44229</v>
      </c>
      <c r="M581" s="24">
        <v>238</v>
      </c>
      <c r="N581" t="s">
        <v>339</v>
      </c>
    </row>
    <row r="582" spans="1:14">
      <c r="A582" s="21">
        <v>1929</v>
      </c>
      <c r="B582" t="s">
        <v>962</v>
      </c>
      <c r="C582" t="s">
        <v>321</v>
      </c>
      <c r="D582" s="22">
        <v>18</v>
      </c>
      <c r="E582" s="22">
        <v>28</v>
      </c>
      <c r="F582" s="22">
        <v>0</v>
      </c>
      <c r="G582" t="s">
        <v>302</v>
      </c>
      <c r="H582" t="s">
        <v>291</v>
      </c>
      <c r="I582" t="s">
        <v>303</v>
      </c>
      <c r="J582" t="s">
        <v>304</v>
      </c>
      <c r="K582" t="s">
        <v>247</v>
      </c>
      <c r="L582" s="23">
        <v>44126</v>
      </c>
      <c r="M582" s="24">
        <v>46</v>
      </c>
      <c r="N582" t="s">
        <v>293</v>
      </c>
    </row>
    <row r="583" spans="1:14">
      <c r="A583" s="21">
        <v>1934</v>
      </c>
      <c r="B583" t="s">
        <v>963</v>
      </c>
      <c r="C583" t="s">
        <v>321</v>
      </c>
      <c r="D583" s="22">
        <v>159</v>
      </c>
      <c r="E583" s="22">
        <v>269</v>
      </c>
      <c r="F583" s="22">
        <v>0</v>
      </c>
      <c r="G583" t="s">
        <v>302</v>
      </c>
      <c r="H583" t="s">
        <v>291</v>
      </c>
      <c r="I583" t="s">
        <v>303</v>
      </c>
      <c r="J583" t="s">
        <v>304</v>
      </c>
      <c r="K583" t="s">
        <v>247</v>
      </c>
      <c r="L583" s="23">
        <v>43864</v>
      </c>
      <c r="M583" s="24">
        <v>428</v>
      </c>
      <c r="N583" t="s">
        <v>396</v>
      </c>
    </row>
    <row r="584" spans="1:14">
      <c r="A584" s="21">
        <v>1937</v>
      </c>
      <c r="B584" t="s">
        <v>964</v>
      </c>
      <c r="C584" t="s">
        <v>347</v>
      </c>
      <c r="D584" s="22">
        <v>13</v>
      </c>
      <c r="E584" s="22">
        <v>20</v>
      </c>
      <c r="F584" s="22">
        <v>0</v>
      </c>
      <c r="G584" t="s">
        <v>302</v>
      </c>
      <c r="H584" t="s">
        <v>331</v>
      </c>
      <c r="I584" t="s">
        <v>303</v>
      </c>
      <c r="J584" t="s">
        <v>304</v>
      </c>
      <c r="K584" t="s">
        <v>247</v>
      </c>
      <c r="L584" s="23">
        <v>45322</v>
      </c>
      <c r="M584" s="24">
        <v>33</v>
      </c>
      <c r="N584" t="s">
        <v>415</v>
      </c>
    </row>
    <row r="585" spans="1:14">
      <c r="A585" s="21">
        <v>1941</v>
      </c>
      <c r="B585" t="s">
        <v>965</v>
      </c>
      <c r="C585" t="s">
        <v>329</v>
      </c>
      <c r="D585" s="22">
        <v>16</v>
      </c>
      <c r="E585" s="22">
        <v>23</v>
      </c>
      <c r="F585" s="22">
        <v>0</v>
      </c>
      <c r="G585" t="s">
        <v>965</v>
      </c>
      <c r="H585" t="s">
        <v>331</v>
      </c>
      <c r="I585" t="s">
        <v>286</v>
      </c>
      <c r="J585" t="s">
        <v>232</v>
      </c>
      <c r="K585" t="s">
        <v>247</v>
      </c>
      <c r="L585" s="23">
        <v>45936</v>
      </c>
      <c r="M585" s="24">
        <v>39</v>
      </c>
      <c r="N585" t="s">
        <v>311</v>
      </c>
    </row>
    <row r="586" spans="1:14">
      <c r="A586" s="21">
        <v>1943</v>
      </c>
      <c r="B586" t="s">
        <v>966</v>
      </c>
      <c r="C586" t="s">
        <v>347</v>
      </c>
      <c r="D586" s="22">
        <v>43</v>
      </c>
      <c r="E586" s="22">
        <v>59</v>
      </c>
      <c r="F586" s="22">
        <v>0</v>
      </c>
      <c r="G586" t="s">
        <v>302</v>
      </c>
      <c r="H586" t="s">
        <v>331</v>
      </c>
      <c r="I586" t="s">
        <v>303</v>
      </c>
      <c r="J586" t="s">
        <v>304</v>
      </c>
      <c r="K586" t="s">
        <v>247</v>
      </c>
      <c r="L586" s="23">
        <v>45042</v>
      </c>
      <c r="M586" s="24">
        <v>102</v>
      </c>
      <c r="N586" t="s">
        <v>967</v>
      </c>
    </row>
    <row r="587" spans="1:14">
      <c r="A587" s="21">
        <v>1948</v>
      </c>
      <c r="B587" t="s">
        <v>968</v>
      </c>
      <c r="C587" t="s">
        <v>321</v>
      </c>
      <c r="D587" s="22">
        <v>11</v>
      </c>
      <c r="E587" s="22">
        <v>31</v>
      </c>
      <c r="F587" s="22">
        <v>0</v>
      </c>
      <c r="G587" t="s">
        <v>302</v>
      </c>
      <c r="H587" t="s">
        <v>291</v>
      </c>
      <c r="I587" t="s">
        <v>303</v>
      </c>
      <c r="J587" t="s">
        <v>304</v>
      </c>
      <c r="K587" t="s">
        <v>247</v>
      </c>
      <c r="L587" s="23">
        <v>44116</v>
      </c>
      <c r="M587" s="24">
        <v>42</v>
      </c>
      <c r="N587" t="s">
        <v>293</v>
      </c>
    </row>
    <row r="588" spans="1:14">
      <c r="A588" s="21">
        <v>1950</v>
      </c>
      <c r="B588" t="s">
        <v>969</v>
      </c>
      <c r="C588" t="s">
        <v>321</v>
      </c>
      <c r="D588" s="22">
        <v>64</v>
      </c>
      <c r="E588" s="22">
        <v>97</v>
      </c>
      <c r="F588" s="22">
        <v>0</v>
      </c>
      <c r="G588" t="s">
        <v>302</v>
      </c>
      <c r="H588" t="s">
        <v>291</v>
      </c>
      <c r="I588" t="s">
        <v>303</v>
      </c>
      <c r="J588" t="s">
        <v>304</v>
      </c>
      <c r="K588" t="s">
        <v>247</v>
      </c>
      <c r="L588" s="23">
        <v>44116</v>
      </c>
      <c r="M588" s="24">
        <v>161</v>
      </c>
      <c r="N588" t="s">
        <v>293</v>
      </c>
    </row>
    <row r="589" spans="1:14">
      <c r="A589" s="21">
        <v>1971</v>
      </c>
      <c r="B589" t="s">
        <v>970</v>
      </c>
      <c r="C589" t="s">
        <v>289</v>
      </c>
      <c r="D589" s="22">
        <v>16</v>
      </c>
      <c r="E589" s="22">
        <v>18</v>
      </c>
      <c r="F589" s="22">
        <v>0</v>
      </c>
      <c r="G589" t="s">
        <v>970</v>
      </c>
      <c r="H589" t="s">
        <v>331</v>
      </c>
      <c r="I589" t="s">
        <v>286</v>
      </c>
      <c r="J589" t="s">
        <v>232</v>
      </c>
      <c r="K589" t="s">
        <v>247</v>
      </c>
      <c r="L589" s="23">
        <v>44263</v>
      </c>
      <c r="M589" s="24">
        <v>34</v>
      </c>
      <c r="N589" t="s">
        <v>339</v>
      </c>
    </row>
    <row r="590" spans="1:14">
      <c r="A590" s="21">
        <v>1974</v>
      </c>
      <c r="B590" t="s">
        <v>971</v>
      </c>
      <c r="C590" t="s">
        <v>329</v>
      </c>
      <c r="D590" s="22">
        <v>95</v>
      </c>
      <c r="E590" s="22">
        <v>149</v>
      </c>
      <c r="F590" s="22">
        <v>0</v>
      </c>
      <c r="G590" t="s">
        <v>330</v>
      </c>
      <c r="H590" t="s">
        <v>331</v>
      </c>
      <c r="I590" t="s">
        <v>292</v>
      </c>
      <c r="J590" t="s">
        <v>232</v>
      </c>
      <c r="K590" t="s">
        <v>247</v>
      </c>
      <c r="L590" s="23">
        <v>44229</v>
      </c>
      <c r="M590" s="24">
        <v>244</v>
      </c>
      <c r="N590" t="s">
        <v>339</v>
      </c>
    </row>
    <row r="591" spans="1:14">
      <c r="A591" s="21">
        <v>1978</v>
      </c>
      <c r="B591" t="s">
        <v>972</v>
      </c>
      <c r="C591" t="s">
        <v>289</v>
      </c>
      <c r="D591" s="22">
        <v>67</v>
      </c>
      <c r="E591" s="22">
        <v>74</v>
      </c>
      <c r="F591" s="22">
        <v>0</v>
      </c>
      <c r="G591" t="s">
        <v>972</v>
      </c>
      <c r="H591" t="s">
        <v>291</v>
      </c>
      <c r="I591" t="s">
        <v>286</v>
      </c>
      <c r="J591" t="s">
        <v>232</v>
      </c>
      <c r="K591" t="s">
        <v>247</v>
      </c>
      <c r="L591" s="23">
        <v>44228</v>
      </c>
      <c r="M591" s="24">
        <v>141</v>
      </c>
      <c r="N591" t="s">
        <v>293</v>
      </c>
    </row>
    <row r="592" spans="1:14">
      <c r="A592" s="21">
        <v>1980</v>
      </c>
      <c r="B592" t="s">
        <v>973</v>
      </c>
      <c r="C592" t="s">
        <v>347</v>
      </c>
      <c r="D592" s="22">
        <v>4</v>
      </c>
      <c r="E592" s="22">
        <v>5</v>
      </c>
      <c r="F592" s="22">
        <v>0</v>
      </c>
      <c r="G592" t="s">
        <v>302</v>
      </c>
      <c r="H592" t="s">
        <v>331</v>
      </c>
      <c r="I592" t="s">
        <v>303</v>
      </c>
      <c r="J592" t="s">
        <v>304</v>
      </c>
      <c r="K592" t="s">
        <v>247</v>
      </c>
      <c r="L592" s="23">
        <v>44287</v>
      </c>
      <c r="M592" s="24">
        <v>9</v>
      </c>
      <c r="N592" t="s">
        <v>339</v>
      </c>
    </row>
    <row r="593" spans="1:14">
      <c r="A593" s="21">
        <v>1982</v>
      </c>
      <c r="B593" t="s">
        <v>974</v>
      </c>
      <c r="C593" t="s">
        <v>329</v>
      </c>
      <c r="D593" s="22">
        <v>28</v>
      </c>
      <c r="E593" s="22">
        <v>35</v>
      </c>
      <c r="F593" s="22">
        <v>0</v>
      </c>
      <c r="G593" t="s">
        <v>302</v>
      </c>
      <c r="H593" t="s">
        <v>331</v>
      </c>
      <c r="I593" t="s">
        <v>303</v>
      </c>
      <c r="J593" t="s">
        <v>304</v>
      </c>
      <c r="K593" t="s">
        <v>247</v>
      </c>
      <c r="L593" s="23">
        <v>44229</v>
      </c>
      <c r="M593" s="24">
        <v>63</v>
      </c>
      <c r="N593" t="s">
        <v>339</v>
      </c>
    </row>
    <row r="594" spans="1:14">
      <c r="A594" s="21">
        <v>1986</v>
      </c>
      <c r="B594" t="s">
        <v>975</v>
      </c>
      <c r="C594" t="s">
        <v>329</v>
      </c>
      <c r="D594" s="22">
        <v>59</v>
      </c>
      <c r="E594" s="22">
        <v>107</v>
      </c>
      <c r="F594" s="22">
        <v>0</v>
      </c>
      <c r="G594" t="s">
        <v>975</v>
      </c>
      <c r="H594" t="s">
        <v>331</v>
      </c>
      <c r="I594" t="s">
        <v>286</v>
      </c>
      <c r="J594" t="s">
        <v>232</v>
      </c>
      <c r="K594" t="s">
        <v>247</v>
      </c>
      <c r="L594" s="23">
        <v>44284</v>
      </c>
      <c r="M594" s="24">
        <v>166</v>
      </c>
      <c r="N594" t="s">
        <v>339</v>
      </c>
    </row>
    <row r="595" spans="1:14">
      <c r="A595" s="21">
        <v>1987</v>
      </c>
      <c r="B595" t="s">
        <v>976</v>
      </c>
      <c r="C595" t="s">
        <v>347</v>
      </c>
      <c r="D595" s="22">
        <v>47</v>
      </c>
      <c r="E595" s="22">
        <v>75</v>
      </c>
      <c r="F595" s="22">
        <v>0</v>
      </c>
      <c r="G595" t="s">
        <v>302</v>
      </c>
      <c r="H595" t="s">
        <v>331</v>
      </c>
      <c r="I595" t="s">
        <v>303</v>
      </c>
      <c r="J595" t="s">
        <v>304</v>
      </c>
      <c r="K595" t="s">
        <v>247</v>
      </c>
      <c r="L595" s="23">
        <v>44319</v>
      </c>
      <c r="M595" s="24">
        <v>122</v>
      </c>
      <c r="N595" t="s">
        <v>339</v>
      </c>
    </row>
    <row r="596" spans="1:14">
      <c r="A596" s="21">
        <v>1996</v>
      </c>
      <c r="B596" t="s">
        <v>977</v>
      </c>
      <c r="C596" t="s">
        <v>321</v>
      </c>
      <c r="D596" s="22">
        <v>12</v>
      </c>
      <c r="E596" s="22">
        <v>23</v>
      </c>
      <c r="F596" s="22">
        <v>0</v>
      </c>
      <c r="G596" t="s">
        <v>302</v>
      </c>
      <c r="H596" t="s">
        <v>291</v>
      </c>
      <c r="I596" t="s">
        <v>303</v>
      </c>
      <c r="J596" t="s">
        <v>304</v>
      </c>
      <c r="K596" t="s">
        <v>247</v>
      </c>
      <c r="L596" s="23">
        <v>44249</v>
      </c>
      <c r="M596" s="24">
        <v>35</v>
      </c>
      <c r="N596" t="s">
        <v>293</v>
      </c>
    </row>
    <row r="597" spans="1:14">
      <c r="A597" s="21">
        <v>1999</v>
      </c>
      <c r="B597" t="s">
        <v>978</v>
      </c>
      <c r="C597" t="s">
        <v>347</v>
      </c>
      <c r="D597" s="22">
        <v>89</v>
      </c>
      <c r="E597" s="22">
        <v>156</v>
      </c>
      <c r="F597" s="22">
        <v>0</v>
      </c>
      <c r="G597" t="s">
        <v>302</v>
      </c>
      <c r="H597" t="s">
        <v>331</v>
      </c>
      <c r="I597" t="s">
        <v>303</v>
      </c>
      <c r="J597" t="s">
        <v>304</v>
      </c>
      <c r="K597" t="s">
        <v>247</v>
      </c>
      <c r="L597" s="23">
        <v>44319</v>
      </c>
      <c r="M597" s="24">
        <v>245</v>
      </c>
      <c r="N597" t="s">
        <v>339</v>
      </c>
    </row>
    <row r="598" spans="1:14">
      <c r="A598" s="21">
        <v>2008</v>
      </c>
      <c r="B598" t="s">
        <v>979</v>
      </c>
      <c r="C598" t="s">
        <v>329</v>
      </c>
      <c r="D598" s="22">
        <v>123</v>
      </c>
      <c r="E598" s="22">
        <v>217</v>
      </c>
      <c r="F598" s="22">
        <v>0</v>
      </c>
      <c r="G598" t="s">
        <v>302</v>
      </c>
      <c r="H598" t="s">
        <v>331</v>
      </c>
      <c r="I598" t="s">
        <v>303</v>
      </c>
      <c r="J598" t="s">
        <v>304</v>
      </c>
      <c r="K598" t="s">
        <v>247</v>
      </c>
      <c r="L598" s="23">
        <v>44319</v>
      </c>
      <c r="M598" s="24">
        <v>340</v>
      </c>
      <c r="N598" t="s">
        <v>339</v>
      </c>
    </row>
    <row r="599" spans="1:14">
      <c r="A599" s="21">
        <v>2009</v>
      </c>
      <c r="B599" t="s">
        <v>980</v>
      </c>
      <c r="C599" t="s">
        <v>289</v>
      </c>
      <c r="D599" s="22">
        <v>20</v>
      </c>
      <c r="E599" s="22">
        <v>12</v>
      </c>
      <c r="F599" s="22">
        <v>0</v>
      </c>
      <c r="G599" t="s">
        <v>980</v>
      </c>
      <c r="H599" t="s">
        <v>291</v>
      </c>
      <c r="I599" t="s">
        <v>286</v>
      </c>
      <c r="J599" t="s">
        <v>232</v>
      </c>
      <c r="K599" t="s">
        <v>247</v>
      </c>
      <c r="L599" s="23">
        <v>44116</v>
      </c>
      <c r="M599" s="24">
        <v>32</v>
      </c>
      <c r="N599" t="s">
        <v>293</v>
      </c>
    </row>
    <row r="600" spans="1:14">
      <c r="A600" s="21">
        <v>2011</v>
      </c>
      <c r="B600" t="s">
        <v>981</v>
      </c>
      <c r="C600" t="s">
        <v>321</v>
      </c>
      <c r="D600" s="22">
        <v>28</v>
      </c>
      <c r="E600" s="22">
        <v>26</v>
      </c>
      <c r="F600" s="22">
        <v>0</v>
      </c>
      <c r="G600" t="s">
        <v>302</v>
      </c>
      <c r="H600" t="s">
        <v>291</v>
      </c>
      <c r="I600" t="s">
        <v>303</v>
      </c>
      <c r="J600" t="s">
        <v>304</v>
      </c>
      <c r="K600" t="s">
        <v>247</v>
      </c>
      <c r="L600" s="23">
        <v>44116</v>
      </c>
      <c r="M600" s="24">
        <v>54</v>
      </c>
      <c r="N600" t="s">
        <v>293</v>
      </c>
    </row>
    <row r="601" spans="1:14">
      <c r="A601" s="21">
        <v>2023</v>
      </c>
      <c r="B601" t="s">
        <v>982</v>
      </c>
      <c r="C601" t="s">
        <v>289</v>
      </c>
      <c r="D601" s="22">
        <v>79</v>
      </c>
      <c r="E601" s="22">
        <v>87</v>
      </c>
      <c r="F601" s="22">
        <v>0</v>
      </c>
      <c r="G601" t="s">
        <v>982</v>
      </c>
      <c r="H601" t="s">
        <v>291</v>
      </c>
      <c r="I601" t="s">
        <v>286</v>
      </c>
      <c r="J601" t="s">
        <v>232</v>
      </c>
      <c r="K601" t="s">
        <v>247</v>
      </c>
      <c r="L601" s="23">
        <v>44116</v>
      </c>
      <c r="M601" s="24">
        <v>166</v>
      </c>
      <c r="N601" t="s">
        <v>293</v>
      </c>
    </row>
    <row r="602" spans="1:14">
      <c r="A602" s="21">
        <v>2027</v>
      </c>
      <c r="B602" t="s">
        <v>983</v>
      </c>
      <c r="C602" t="s">
        <v>347</v>
      </c>
      <c r="D602" s="22">
        <v>37</v>
      </c>
      <c r="E602" s="22">
        <v>52</v>
      </c>
      <c r="F602" s="22">
        <v>0</v>
      </c>
      <c r="G602" t="s">
        <v>983</v>
      </c>
      <c r="H602" t="s">
        <v>331</v>
      </c>
      <c r="I602" t="s">
        <v>286</v>
      </c>
      <c r="J602" t="s">
        <v>232</v>
      </c>
      <c r="K602" t="s">
        <v>247</v>
      </c>
      <c r="L602" s="23">
        <v>44236</v>
      </c>
      <c r="M602" s="24">
        <v>89</v>
      </c>
      <c r="N602" t="s">
        <v>339</v>
      </c>
    </row>
    <row r="603" spans="1:14">
      <c r="A603" s="21">
        <v>2032</v>
      </c>
      <c r="B603" t="s">
        <v>984</v>
      </c>
      <c r="C603" t="s">
        <v>321</v>
      </c>
      <c r="D603" s="22">
        <v>16</v>
      </c>
      <c r="E603" s="22">
        <v>13</v>
      </c>
      <c r="F603" s="22">
        <v>0</v>
      </c>
      <c r="G603" t="s">
        <v>302</v>
      </c>
      <c r="H603" t="s">
        <v>291</v>
      </c>
      <c r="I603" t="s">
        <v>303</v>
      </c>
      <c r="J603" t="s">
        <v>304</v>
      </c>
      <c r="K603" t="s">
        <v>247</v>
      </c>
      <c r="L603" s="23">
        <v>44410</v>
      </c>
      <c r="M603" s="24">
        <v>29</v>
      </c>
      <c r="N603" t="s">
        <v>287</v>
      </c>
    </row>
    <row r="604" spans="1:14">
      <c r="A604" s="21">
        <v>2033</v>
      </c>
      <c r="B604" t="s">
        <v>985</v>
      </c>
      <c r="C604" t="s">
        <v>347</v>
      </c>
      <c r="D604" s="22">
        <v>25</v>
      </c>
      <c r="E604" s="22">
        <v>22</v>
      </c>
      <c r="F604" s="22">
        <v>0</v>
      </c>
      <c r="G604" t="s">
        <v>302</v>
      </c>
      <c r="H604" t="s">
        <v>331</v>
      </c>
      <c r="I604" t="s">
        <v>303</v>
      </c>
      <c r="J604" t="s">
        <v>304</v>
      </c>
      <c r="K604" t="s">
        <v>247</v>
      </c>
      <c r="L604" s="23">
        <v>44319</v>
      </c>
      <c r="M604" s="24">
        <v>47</v>
      </c>
      <c r="N604" t="s">
        <v>339</v>
      </c>
    </row>
    <row r="605" spans="1:14">
      <c r="A605" s="21">
        <v>2040</v>
      </c>
      <c r="B605" t="s">
        <v>986</v>
      </c>
      <c r="C605" t="s">
        <v>329</v>
      </c>
      <c r="D605" s="22">
        <v>82</v>
      </c>
      <c r="E605" s="22">
        <v>103</v>
      </c>
      <c r="F605" s="22">
        <v>0</v>
      </c>
      <c r="G605" t="s">
        <v>986</v>
      </c>
      <c r="H605" t="s">
        <v>331</v>
      </c>
      <c r="I605" t="s">
        <v>348</v>
      </c>
      <c r="J605" t="s">
        <v>232</v>
      </c>
      <c r="K605" t="s">
        <v>247</v>
      </c>
      <c r="L605" s="23">
        <v>44284</v>
      </c>
      <c r="M605" s="24">
        <v>185</v>
      </c>
      <c r="N605" t="s">
        <v>339</v>
      </c>
    </row>
    <row r="606" spans="1:14">
      <c r="A606" s="21">
        <v>2043</v>
      </c>
      <c r="B606" t="s">
        <v>987</v>
      </c>
      <c r="C606" t="s">
        <v>347</v>
      </c>
      <c r="D606" s="22">
        <v>42</v>
      </c>
      <c r="E606" s="22">
        <v>69</v>
      </c>
      <c r="F606" s="22">
        <v>0</v>
      </c>
      <c r="G606" t="s">
        <v>302</v>
      </c>
      <c r="H606" t="s">
        <v>331</v>
      </c>
      <c r="I606" t="s">
        <v>303</v>
      </c>
      <c r="J606" t="s">
        <v>304</v>
      </c>
      <c r="K606" t="s">
        <v>247</v>
      </c>
      <c r="L606" s="23">
        <v>44403</v>
      </c>
      <c r="M606" s="24">
        <v>111</v>
      </c>
      <c r="N606" t="s">
        <v>287</v>
      </c>
    </row>
    <row r="607" spans="1:14">
      <c r="A607" s="21">
        <v>2044</v>
      </c>
      <c r="B607" t="s">
        <v>988</v>
      </c>
      <c r="C607" t="s">
        <v>321</v>
      </c>
      <c r="D607" s="22">
        <v>32</v>
      </c>
      <c r="E607" s="22">
        <v>32</v>
      </c>
      <c r="F607" s="22">
        <v>0</v>
      </c>
      <c r="G607" t="s">
        <v>302</v>
      </c>
      <c r="H607" t="s">
        <v>291</v>
      </c>
      <c r="I607" t="s">
        <v>303</v>
      </c>
      <c r="J607" t="s">
        <v>304</v>
      </c>
      <c r="K607" t="s">
        <v>247</v>
      </c>
      <c r="L607" s="23">
        <v>44116</v>
      </c>
      <c r="M607" s="24">
        <v>64</v>
      </c>
      <c r="N607" t="s">
        <v>293</v>
      </c>
    </row>
    <row r="608" spans="1:14">
      <c r="A608" s="21">
        <v>2047</v>
      </c>
      <c r="B608" t="s">
        <v>989</v>
      </c>
      <c r="C608" t="s">
        <v>289</v>
      </c>
      <c r="D608" s="22">
        <v>21</v>
      </c>
      <c r="E608" s="22">
        <v>20</v>
      </c>
      <c r="F608" s="22">
        <v>0</v>
      </c>
      <c r="G608" t="s">
        <v>989</v>
      </c>
      <c r="H608" t="s">
        <v>331</v>
      </c>
      <c r="I608" t="s">
        <v>286</v>
      </c>
      <c r="J608" t="s">
        <v>232</v>
      </c>
      <c r="K608" t="s">
        <v>247</v>
      </c>
      <c r="L608" s="23">
        <v>44229</v>
      </c>
      <c r="M608" s="24">
        <v>41</v>
      </c>
      <c r="N608" t="s">
        <v>339</v>
      </c>
    </row>
    <row r="609" spans="1:14">
      <c r="A609" s="21">
        <v>2057</v>
      </c>
      <c r="B609" t="s">
        <v>990</v>
      </c>
      <c r="C609" t="s">
        <v>321</v>
      </c>
      <c r="D609" s="22">
        <v>8</v>
      </c>
      <c r="E609" s="22">
        <v>16</v>
      </c>
      <c r="F609" s="22">
        <v>0</v>
      </c>
      <c r="G609" t="s">
        <v>302</v>
      </c>
      <c r="H609" t="s">
        <v>291</v>
      </c>
      <c r="I609" t="s">
        <v>303</v>
      </c>
      <c r="J609" t="s">
        <v>304</v>
      </c>
      <c r="K609" t="s">
        <v>247</v>
      </c>
      <c r="L609" s="23">
        <v>44228</v>
      </c>
      <c r="M609" s="24">
        <v>24</v>
      </c>
      <c r="N609" t="s">
        <v>293</v>
      </c>
    </row>
    <row r="610" spans="1:14">
      <c r="A610" s="21">
        <v>2060</v>
      </c>
      <c r="B610" t="s">
        <v>991</v>
      </c>
      <c r="C610" t="s">
        <v>329</v>
      </c>
      <c r="D610" s="22">
        <v>8</v>
      </c>
      <c r="E610" s="22">
        <v>4</v>
      </c>
      <c r="F610" s="22">
        <v>0</v>
      </c>
      <c r="G610" t="s">
        <v>991</v>
      </c>
      <c r="H610" t="s">
        <v>331</v>
      </c>
      <c r="I610" t="s">
        <v>286</v>
      </c>
      <c r="J610" t="s">
        <v>232</v>
      </c>
      <c r="K610" t="s">
        <v>247</v>
      </c>
      <c r="M610" s="24">
        <v>12</v>
      </c>
      <c r="N610" t="s">
        <v>311</v>
      </c>
    </row>
    <row r="611" spans="1:14">
      <c r="A611" s="21">
        <v>2063</v>
      </c>
      <c r="B611" t="s">
        <v>992</v>
      </c>
      <c r="C611" t="s">
        <v>321</v>
      </c>
      <c r="D611" s="22">
        <v>41</v>
      </c>
      <c r="E611" s="22">
        <v>71</v>
      </c>
      <c r="F611" s="22">
        <v>0</v>
      </c>
      <c r="G611" t="s">
        <v>302</v>
      </c>
      <c r="H611" t="s">
        <v>291</v>
      </c>
      <c r="I611" t="s">
        <v>303</v>
      </c>
      <c r="J611" t="s">
        <v>304</v>
      </c>
      <c r="K611" t="s">
        <v>247</v>
      </c>
      <c r="L611" s="23">
        <v>44116</v>
      </c>
      <c r="M611" s="24">
        <v>112</v>
      </c>
      <c r="N611" t="s">
        <v>293</v>
      </c>
    </row>
    <row r="612" spans="1:14">
      <c r="A612" s="21">
        <v>2064</v>
      </c>
      <c r="B612" t="s">
        <v>993</v>
      </c>
      <c r="C612" t="s">
        <v>347</v>
      </c>
      <c r="D612" s="22">
        <v>131</v>
      </c>
      <c r="E612" s="22">
        <v>212</v>
      </c>
      <c r="F612" s="22">
        <v>0</v>
      </c>
      <c r="G612" t="s">
        <v>302</v>
      </c>
      <c r="H612" t="s">
        <v>331</v>
      </c>
      <c r="I612" t="s">
        <v>303</v>
      </c>
      <c r="J612" t="s">
        <v>304</v>
      </c>
      <c r="K612" t="s">
        <v>247</v>
      </c>
      <c r="L612" s="23">
        <v>44319</v>
      </c>
      <c r="M612" s="24">
        <v>343</v>
      </c>
      <c r="N612" t="s">
        <v>339</v>
      </c>
    </row>
    <row r="613" spans="1:14">
      <c r="A613" s="21">
        <v>2069</v>
      </c>
      <c r="B613" t="s">
        <v>994</v>
      </c>
      <c r="C613" t="s">
        <v>347</v>
      </c>
      <c r="D613" s="22">
        <v>29</v>
      </c>
      <c r="E613" s="22">
        <v>70</v>
      </c>
      <c r="F613" s="22">
        <v>0</v>
      </c>
      <c r="G613" t="s">
        <v>302</v>
      </c>
      <c r="H613" t="s">
        <v>331</v>
      </c>
      <c r="I613" t="s">
        <v>303</v>
      </c>
      <c r="J613" t="s">
        <v>304</v>
      </c>
      <c r="K613" t="s">
        <v>247</v>
      </c>
      <c r="L613" s="23">
        <v>44403</v>
      </c>
      <c r="M613" s="24">
        <v>99</v>
      </c>
      <c r="N613" t="s">
        <v>287</v>
      </c>
    </row>
    <row r="614" spans="1:14">
      <c r="A614" s="21">
        <v>2073</v>
      </c>
      <c r="B614" t="s">
        <v>995</v>
      </c>
      <c r="C614" t="s">
        <v>329</v>
      </c>
      <c r="D614" s="22">
        <v>20</v>
      </c>
      <c r="E614" s="22">
        <v>17</v>
      </c>
      <c r="F614" s="22">
        <v>0</v>
      </c>
      <c r="G614" t="s">
        <v>302</v>
      </c>
      <c r="H614" t="s">
        <v>331</v>
      </c>
      <c r="I614" t="s">
        <v>303</v>
      </c>
      <c r="J614" t="s">
        <v>304</v>
      </c>
      <c r="K614" t="s">
        <v>247</v>
      </c>
      <c r="L614" s="23">
        <v>45323</v>
      </c>
      <c r="M614" s="24">
        <v>37</v>
      </c>
      <c r="N614" t="s">
        <v>415</v>
      </c>
    </row>
    <row r="615" spans="1:14">
      <c r="A615" s="21">
        <v>2080</v>
      </c>
      <c r="B615" t="s">
        <v>996</v>
      </c>
      <c r="C615" t="s">
        <v>321</v>
      </c>
      <c r="D615" s="22">
        <v>46</v>
      </c>
      <c r="E615" s="22">
        <v>51</v>
      </c>
      <c r="F615" s="22">
        <v>0</v>
      </c>
      <c r="G615" t="s">
        <v>302</v>
      </c>
      <c r="H615" t="s">
        <v>291</v>
      </c>
      <c r="I615" t="s">
        <v>303</v>
      </c>
      <c r="J615" t="s">
        <v>304</v>
      </c>
      <c r="K615" t="s">
        <v>247</v>
      </c>
      <c r="L615" s="23">
        <v>44116</v>
      </c>
      <c r="M615" s="24">
        <v>97</v>
      </c>
      <c r="N615" t="s">
        <v>293</v>
      </c>
    </row>
    <row r="616" spans="1:14">
      <c r="A616" s="21">
        <v>2081</v>
      </c>
      <c r="B616" t="s">
        <v>997</v>
      </c>
      <c r="C616" t="s">
        <v>357</v>
      </c>
      <c r="D616" s="22">
        <v>52</v>
      </c>
      <c r="E616" s="22">
        <v>72</v>
      </c>
      <c r="F616" s="22">
        <v>0</v>
      </c>
      <c r="G616" t="s">
        <v>612</v>
      </c>
      <c r="H616" t="s">
        <v>291</v>
      </c>
      <c r="I616" t="s">
        <v>336</v>
      </c>
      <c r="J616" t="s">
        <v>232</v>
      </c>
      <c r="K616" t="s">
        <v>247</v>
      </c>
      <c r="L616" s="23">
        <v>43864</v>
      </c>
      <c r="M616" s="24">
        <v>124</v>
      </c>
      <c r="N616" t="s">
        <v>396</v>
      </c>
    </row>
    <row r="617" spans="1:14">
      <c r="A617" s="21">
        <v>2083</v>
      </c>
      <c r="B617" t="s">
        <v>998</v>
      </c>
      <c r="C617" t="s">
        <v>321</v>
      </c>
      <c r="D617" s="22">
        <v>61</v>
      </c>
      <c r="E617" s="22">
        <v>88</v>
      </c>
      <c r="F617" s="22">
        <v>0</v>
      </c>
      <c r="G617" t="s">
        <v>302</v>
      </c>
      <c r="H617" t="s">
        <v>291</v>
      </c>
      <c r="I617" t="s">
        <v>303</v>
      </c>
      <c r="J617" t="s">
        <v>304</v>
      </c>
      <c r="K617" t="s">
        <v>247</v>
      </c>
      <c r="L617" s="23">
        <v>43864</v>
      </c>
      <c r="M617" s="24">
        <v>149</v>
      </c>
      <c r="N617" t="s">
        <v>396</v>
      </c>
    </row>
    <row r="618" spans="1:14">
      <c r="A618" s="21">
        <v>2086</v>
      </c>
      <c r="B618" t="s">
        <v>999</v>
      </c>
      <c r="C618" t="s">
        <v>329</v>
      </c>
      <c r="D618" s="22">
        <v>13</v>
      </c>
      <c r="E618" s="22">
        <v>21</v>
      </c>
      <c r="F618" s="22">
        <v>0</v>
      </c>
      <c r="G618" t="s">
        <v>302</v>
      </c>
      <c r="H618" t="s">
        <v>331</v>
      </c>
      <c r="I618" t="s">
        <v>303</v>
      </c>
      <c r="J618" t="s">
        <v>304</v>
      </c>
      <c r="K618" t="s">
        <v>247</v>
      </c>
      <c r="L618" s="23">
        <v>44403</v>
      </c>
      <c r="M618" s="24">
        <v>34</v>
      </c>
      <c r="N618" t="s">
        <v>287</v>
      </c>
    </row>
    <row r="619" spans="1:14">
      <c r="A619" s="21">
        <v>2091</v>
      </c>
      <c r="B619" t="s">
        <v>1000</v>
      </c>
      <c r="C619" t="s">
        <v>347</v>
      </c>
      <c r="D619" s="22">
        <v>109</v>
      </c>
      <c r="E619" s="22">
        <v>152</v>
      </c>
      <c r="F619" s="22">
        <v>0</v>
      </c>
      <c r="G619" t="s">
        <v>302</v>
      </c>
      <c r="H619" t="s">
        <v>331</v>
      </c>
      <c r="I619" t="s">
        <v>303</v>
      </c>
      <c r="J619" t="s">
        <v>304</v>
      </c>
      <c r="K619" t="s">
        <v>247</v>
      </c>
      <c r="L619" s="23">
        <v>44230</v>
      </c>
      <c r="M619" s="24">
        <v>261</v>
      </c>
      <c r="N619" t="s">
        <v>339</v>
      </c>
    </row>
    <row r="620" spans="1:14">
      <c r="A620" s="21">
        <v>2092</v>
      </c>
      <c r="B620" t="s">
        <v>1001</v>
      </c>
      <c r="C620" t="s">
        <v>321</v>
      </c>
      <c r="D620" s="22">
        <v>103</v>
      </c>
      <c r="E620" s="22">
        <v>110</v>
      </c>
      <c r="F620" s="22">
        <v>0</v>
      </c>
      <c r="G620" t="s">
        <v>302</v>
      </c>
      <c r="H620" t="s">
        <v>291</v>
      </c>
      <c r="I620" t="s">
        <v>303</v>
      </c>
      <c r="J620" t="s">
        <v>304</v>
      </c>
      <c r="K620" t="s">
        <v>247</v>
      </c>
      <c r="L620" s="23">
        <v>44118</v>
      </c>
      <c r="M620" s="24">
        <v>213</v>
      </c>
      <c r="N620" t="s">
        <v>293</v>
      </c>
    </row>
    <row r="621" spans="1:14">
      <c r="A621" s="21">
        <v>2095</v>
      </c>
      <c r="B621" t="s">
        <v>1002</v>
      </c>
      <c r="C621" t="s">
        <v>317</v>
      </c>
      <c r="D621" s="22">
        <v>32</v>
      </c>
      <c r="E621" s="22">
        <v>26</v>
      </c>
      <c r="F621" s="22">
        <v>0</v>
      </c>
      <c r="G621" t="s">
        <v>302</v>
      </c>
      <c r="H621" t="s">
        <v>310</v>
      </c>
      <c r="I621" t="s">
        <v>303</v>
      </c>
      <c r="J621" t="s">
        <v>304</v>
      </c>
      <c r="K621" t="s">
        <v>247</v>
      </c>
      <c r="L621" s="23">
        <v>44231</v>
      </c>
      <c r="M621" s="24">
        <v>58</v>
      </c>
      <c r="N621" t="s">
        <v>339</v>
      </c>
    </row>
    <row r="622" spans="1:14">
      <c r="A622" s="21">
        <v>2096</v>
      </c>
      <c r="B622" t="s">
        <v>1003</v>
      </c>
      <c r="C622" t="s">
        <v>347</v>
      </c>
      <c r="D622" s="22">
        <v>143</v>
      </c>
      <c r="E622" s="22">
        <v>189</v>
      </c>
      <c r="F622" s="22">
        <v>0</v>
      </c>
      <c r="G622" t="s">
        <v>302</v>
      </c>
      <c r="H622" t="s">
        <v>331</v>
      </c>
      <c r="I622" t="s">
        <v>303</v>
      </c>
      <c r="J622" t="s">
        <v>304</v>
      </c>
      <c r="K622" t="s">
        <v>247</v>
      </c>
      <c r="L622" s="23">
        <v>44257</v>
      </c>
      <c r="M622" s="24">
        <v>332</v>
      </c>
      <c r="N622" t="s">
        <v>339</v>
      </c>
    </row>
    <row r="623" spans="1:14">
      <c r="A623" s="21">
        <v>2097</v>
      </c>
      <c r="B623" t="s">
        <v>1004</v>
      </c>
      <c r="C623" t="s">
        <v>309</v>
      </c>
      <c r="D623" s="22">
        <v>21</v>
      </c>
      <c r="E623" s="22">
        <v>41</v>
      </c>
      <c r="F623" s="22">
        <v>0</v>
      </c>
      <c r="G623" t="s">
        <v>1004</v>
      </c>
      <c r="H623" t="s">
        <v>310</v>
      </c>
      <c r="I623" t="s">
        <v>286</v>
      </c>
      <c r="J623" t="s">
        <v>232</v>
      </c>
      <c r="K623" t="s">
        <v>247</v>
      </c>
      <c r="L623" s="23">
        <v>44319</v>
      </c>
      <c r="M623" s="24">
        <v>62</v>
      </c>
      <c r="N623" t="s">
        <v>339</v>
      </c>
    </row>
    <row r="624" spans="1:14">
      <c r="A624" s="21">
        <v>2101</v>
      </c>
      <c r="B624" t="s">
        <v>1005</v>
      </c>
      <c r="C624" t="s">
        <v>334</v>
      </c>
      <c r="D624" s="22">
        <v>60</v>
      </c>
      <c r="E624" s="22">
        <v>107</v>
      </c>
      <c r="F624" s="22">
        <v>0</v>
      </c>
      <c r="G624" t="s">
        <v>1005</v>
      </c>
      <c r="H624" t="s">
        <v>327</v>
      </c>
      <c r="I624" t="s">
        <v>286</v>
      </c>
      <c r="J624" t="s">
        <v>232</v>
      </c>
      <c r="K624" t="s">
        <v>247</v>
      </c>
      <c r="L624" s="23">
        <v>44231</v>
      </c>
      <c r="M624" s="24">
        <v>167</v>
      </c>
      <c r="N624" t="s">
        <v>339</v>
      </c>
    </row>
    <row r="625" spans="1:14">
      <c r="A625" s="21">
        <v>2102</v>
      </c>
      <c r="B625" t="s">
        <v>1006</v>
      </c>
      <c r="C625" t="s">
        <v>334</v>
      </c>
      <c r="D625" s="22">
        <v>14</v>
      </c>
      <c r="E625" s="22">
        <v>18</v>
      </c>
      <c r="F625" s="22">
        <v>0</v>
      </c>
      <c r="G625" t="s">
        <v>1006</v>
      </c>
      <c r="H625" t="s">
        <v>327</v>
      </c>
      <c r="I625" t="s">
        <v>286</v>
      </c>
      <c r="J625" t="s">
        <v>232</v>
      </c>
      <c r="K625" t="s">
        <v>247</v>
      </c>
      <c r="L625" s="23">
        <v>44957</v>
      </c>
      <c r="M625" s="24">
        <v>32</v>
      </c>
      <c r="N625" t="s">
        <v>374</v>
      </c>
    </row>
    <row r="626" spans="1:14">
      <c r="A626" s="21">
        <v>2106</v>
      </c>
      <c r="B626" t="s">
        <v>1007</v>
      </c>
      <c r="C626" t="s">
        <v>399</v>
      </c>
      <c r="D626" s="22">
        <v>23</v>
      </c>
      <c r="E626" s="22">
        <v>45</v>
      </c>
      <c r="F626" s="22">
        <v>0</v>
      </c>
      <c r="G626" t="s">
        <v>302</v>
      </c>
      <c r="H626" t="s">
        <v>361</v>
      </c>
      <c r="I626" t="s">
        <v>303</v>
      </c>
      <c r="J626" t="s">
        <v>304</v>
      </c>
      <c r="K626" t="s">
        <v>247</v>
      </c>
      <c r="L626" s="23">
        <v>44319</v>
      </c>
      <c r="M626" s="24">
        <v>68</v>
      </c>
      <c r="N626" t="s">
        <v>339</v>
      </c>
    </row>
    <row r="627" spans="1:14">
      <c r="A627" s="21">
        <v>2110</v>
      </c>
      <c r="B627" t="s">
        <v>1008</v>
      </c>
      <c r="C627" t="s">
        <v>289</v>
      </c>
      <c r="D627" s="22">
        <v>41</v>
      </c>
      <c r="E627" s="22">
        <v>74</v>
      </c>
      <c r="F627" s="22">
        <v>0</v>
      </c>
      <c r="G627" t="s">
        <v>1008</v>
      </c>
      <c r="H627" t="s">
        <v>400</v>
      </c>
      <c r="I627" t="s">
        <v>286</v>
      </c>
      <c r="J627" t="s">
        <v>232</v>
      </c>
      <c r="K627" t="s">
        <v>247</v>
      </c>
      <c r="L627" s="23">
        <v>44424</v>
      </c>
      <c r="M627" s="24">
        <v>115</v>
      </c>
      <c r="N627" t="s">
        <v>339</v>
      </c>
    </row>
    <row r="628" spans="1:14">
      <c r="A628" s="21">
        <v>2111</v>
      </c>
      <c r="B628" t="s">
        <v>1009</v>
      </c>
      <c r="C628" t="s">
        <v>289</v>
      </c>
      <c r="D628" s="22">
        <v>113</v>
      </c>
      <c r="E628" s="22">
        <v>197</v>
      </c>
      <c r="F628" s="22">
        <v>0</v>
      </c>
      <c r="G628" t="s">
        <v>1009</v>
      </c>
      <c r="H628" t="s">
        <v>400</v>
      </c>
      <c r="I628" t="s">
        <v>286</v>
      </c>
      <c r="J628" t="s">
        <v>232</v>
      </c>
      <c r="K628" t="s">
        <v>247</v>
      </c>
      <c r="L628" s="23">
        <v>44231</v>
      </c>
      <c r="M628" s="24">
        <v>310</v>
      </c>
      <c r="N628" t="s">
        <v>339</v>
      </c>
    </row>
    <row r="629" spans="1:14">
      <c r="A629" s="21">
        <v>2115</v>
      </c>
      <c r="B629" t="s">
        <v>1010</v>
      </c>
      <c r="C629" t="s">
        <v>399</v>
      </c>
      <c r="D629" s="22">
        <v>101</v>
      </c>
      <c r="E629" s="22">
        <v>148</v>
      </c>
      <c r="F629" s="22">
        <v>0</v>
      </c>
      <c r="G629" t="s">
        <v>302</v>
      </c>
      <c r="H629" t="s">
        <v>400</v>
      </c>
      <c r="I629" t="s">
        <v>303</v>
      </c>
      <c r="J629" t="s">
        <v>304</v>
      </c>
      <c r="K629" t="s">
        <v>247</v>
      </c>
      <c r="L629" s="23">
        <v>44231</v>
      </c>
      <c r="M629" s="24">
        <v>249</v>
      </c>
      <c r="N629" t="s">
        <v>339</v>
      </c>
    </row>
    <row r="630" spans="1:14">
      <c r="A630" s="21">
        <v>2120</v>
      </c>
      <c r="B630" t="s">
        <v>1011</v>
      </c>
      <c r="C630" t="s">
        <v>295</v>
      </c>
      <c r="D630" s="22">
        <v>55</v>
      </c>
      <c r="E630" s="22">
        <v>63</v>
      </c>
      <c r="F630" s="22">
        <v>0</v>
      </c>
      <c r="G630" t="s">
        <v>302</v>
      </c>
      <c r="H630" t="s">
        <v>296</v>
      </c>
      <c r="I630" t="s">
        <v>303</v>
      </c>
      <c r="J630" t="s">
        <v>304</v>
      </c>
      <c r="K630" t="s">
        <v>247</v>
      </c>
      <c r="L630" s="23">
        <v>44327</v>
      </c>
      <c r="M630" s="24">
        <v>118</v>
      </c>
      <c r="N630" t="s">
        <v>339</v>
      </c>
    </row>
    <row r="631" spans="1:14">
      <c r="A631" s="21">
        <v>2123</v>
      </c>
      <c r="B631" t="s">
        <v>1012</v>
      </c>
      <c r="C631" t="s">
        <v>1013</v>
      </c>
      <c r="D631" s="22">
        <v>18</v>
      </c>
      <c r="E631" s="22">
        <v>36</v>
      </c>
      <c r="F631" s="22">
        <v>0</v>
      </c>
      <c r="G631" t="s">
        <v>311</v>
      </c>
      <c r="H631" t="s">
        <v>361</v>
      </c>
      <c r="I631" t="s">
        <v>303</v>
      </c>
      <c r="J631" t="s">
        <v>261</v>
      </c>
      <c r="K631" t="s">
        <v>247</v>
      </c>
      <c r="M631" s="24">
        <v>54</v>
      </c>
      <c r="N631" t="s">
        <v>311</v>
      </c>
    </row>
    <row r="632" spans="1:14">
      <c r="A632" s="21">
        <v>2150</v>
      </c>
      <c r="B632" t="s">
        <v>1014</v>
      </c>
      <c r="C632" t="s">
        <v>347</v>
      </c>
      <c r="D632" s="22">
        <v>10</v>
      </c>
      <c r="E632" s="22">
        <v>10</v>
      </c>
      <c r="F632" s="22">
        <v>0</v>
      </c>
      <c r="G632" t="s">
        <v>1014</v>
      </c>
      <c r="H632" t="s">
        <v>310</v>
      </c>
      <c r="I632" t="s">
        <v>286</v>
      </c>
      <c r="J632" t="s">
        <v>232</v>
      </c>
      <c r="K632" t="s">
        <v>247</v>
      </c>
      <c r="L632" s="23">
        <v>44515</v>
      </c>
      <c r="M632" s="24">
        <v>20</v>
      </c>
      <c r="N632" t="s">
        <v>287</v>
      </c>
    </row>
    <row r="633" spans="1:14">
      <c r="A633" s="21">
        <v>2153</v>
      </c>
      <c r="B633" t="s">
        <v>1015</v>
      </c>
      <c r="C633" t="s">
        <v>317</v>
      </c>
      <c r="D633" s="22">
        <v>41</v>
      </c>
      <c r="E633" s="22">
        <v>46</v>
      </c>
      <c r="F633" s="22">
        <v>0</v>
      </c>
      <c r="G633" t="s">
        <v>302</v>
      </c>
      <c r="H633" t="s">
        <v>310</v>
      </c>
      <c r="I633" t="s">
        <v>303</v>
      </c>
      <c r="J633" t="s">
        <v>304</v>
      </c>
      <c r="K633" t="s">
        <v>247</v>
      </c>
      <c r="L633" s="23">
        <v>44263</v>
      </c>
      <c r="M633" s="24">
        <v>87</v>
      </c>
      <c r="N633" t="s">
        <v>339</v>
      </c>
    </row>
    <row r="634" spans="1:14">
      <c r="A634" s="21">
        <v>2165</v>
      </c>
      <c r="B634" t="s">
        <v>1016</v>
      </c>
      <c r="C634" t="s">
        <v>317</v>
      </c>
      <c r="D634" s="22">
        <v>51</v>
      </c>
      <c r="E634" s="22">
        <v>83</v>
      </c>
      <c r="F634" s="22">
        <v>0</v>
      </c>
      <c r="G634" t="s">
        <v>302</v>
      </c>
      <c r="H634" t="s">
        <v>310</v>
      </c>
      <c r="I634" t="s">
        <v>303</v>
      </c>
      <c r="J634" t="s">
        <v>304</v>
      </c>
      <c r="K634" t="s">
        <v>247</v>
      </c>
      <c r="L634" s="23">
        <v>44229</v>
      </c>
      <c r="M634" s="24">
        <v>134</v>
      </c>
      <c r="N634" t="s">
        <v>339</v>
      </c>
    </row>
    <row r="635" spans="1:14">
      <c r="A635" s="21">
        <v>2173</v>
      </c>
      <c r="B635" t="s">
        <v>1017</v>
      </c>
      <c r="C635" t="s">
        <v>309</v>
      </c>
      <c r="D635" s="22">
        <v>4</v>
      </c>
      <c r="E635" s="22">
        <v>7</v>
      </c>
      <c r="F635" s="22">
        <v>0</v>
      </c>
      <c r="G635" t="s">
        <v>1017</v>
      </c>
      <c r="H635" t="s">
        <v>310</v>
      </c>
      <c r="I635" t="s">
        <v>286</v>
      </c>
      <c r="J635" t="s">
        <v>232</v>
      </c>
      <c r="K635" t="s">
        <v>247</v>
      </c>
      <c r="M635" s="24">
        <v>11</v>
      </c>
      <c r="N635" t="s">
        <v>311</v>
      </c>
    </row>
    <row r="636" spans="1:14">
      <c r="A636" s="21">
        <v>2177</v>
      </c>
      <c r="B636" t="s">
        <v>1018</v>
      </c>
      <c r="C636" t="s">
        <v>317</v>
      </c>
      <c r="D636" s="22">
        <v>145</v>
      </c>
      <c r="E636" s="22">
        <v>259</v>
      </c>
      <c r="F636" s="22">
        <v>0</v>
      </c>
      <c r="G636" t="s">
        <v>302</v>
      </c>
      <c r="H636" t="s">
        <v>310</v>
      </c>
      <c r="I636" t="s">
        <v>303</v>
      </c>
      <c r="J636" t="s">
        <v>304</v>
      </c>
      <c r="K636" t="s">
        <v>247</v>
      </c>
      <c r="L636" s="23">
        <v>44229</v>
      </c>
      <c r="M636" s="24">
        <v>404</v>
      </c>
      <c r="N636" t="s">
        <v>339</v>
      </c>
    </row>
    <row r="637" spans="1:14">
      <c r="A637" s="21">
        <v>2195</v>
      </c>
      <c r="B637" t="s">
        <v>1019</v>
      </c>
      <c r="C637" t="s">
        <v>329</v>
      </c>
      <c r="D637" s="22">
        <v>6</v>
      </c>
      <c r="E637" s="22">
        <v>20</v>
      </c>
      <c r="F637" s="22">
        <v>0</v>
      </c>
      <c r="G637" t="s">
        <v>986</v>
      </c>
      <c r="H637" t="s">
        <v>331</v>
      </c>
      <c r="I637" t="s">
        <v>292</v>
      </c>
      <c r="J637" t="s">
        <v>232</v>
      </c>
      <c r="K637" t="s">
        <v>247</v>
      </c>
      <c r="L637" s="23">
        <v>44403</v>
      </c>
      <c r="M637" s="24">
        <v>26</v>
      </c>
      <c r="N637" t="s">
        <v>287</v>
      </c>
    </row>
    <row r="638" spans="1:14">
      <c r="A638" s="21">
        <v>2198</v>
      </c>
      <c r="B638" t="s">
        <v>1020</v>
      </c>
      <c r="C638" t="s">
        <v>317</v>
      </c>
      <c r="D638" s="22">
        <v>65</v>
      </c>
      <c r="E638" s="22">
        <v>72</v>
      </c>
      <c r="F638" s="22">
        <v>0</v>
      </c>
      <c r="G638" t="s">
        <v>302</v>
      </c>
      <c r="H638" t="s">
        <v>310</v>
      </c>
      <c r="I638" t="s">
        <v>303</v>
      </c>
      <c r="J638" t="s">
        <v>304</v>
      </c>
      <c r="K638" t="s">
        <v>247</v>
      </c>
      <c r="L638" s="23">
        <v>44228</v>
      </c>
      <c r="M638" s="24">
        <v>137</v>
      </c>
      <c r="N638" t="s">
        <v>339</v>
      </c>
    </row>
    <row r="639" spans="1:14">
      <c r="A639" s="21">
        <v>2200</v>
      </c>
      <c r="B639" t="s">
        <v>1021</v>
      </c>
      <c r="C639" t="s">
        <v>347</v>
      </c>
      <c r="D639" s="22">
        <v>9</v>
      </c>
      <c r="E639" s="22">
        <v>19</v>
      </c>
      <c r="F639" s="22">
        <v>0</v>
      </c>
      <c r="G639" t="s">
        <v>1021</v>
      </c>
      <c r="H639" t="s">
        <v>310</v>
      </c>
      <c r="I639" t="s">
        <v>286</v>
      </c>
      <c r="J639" t="s">
        <v>232</v>
      </c>
      <c r="K639" t="s">
        <v>247</v>
      </c>
      <c r="L639" s="23">
        <v>45042</v>
      </c>
      <c r="M639" s="24">
        <v>28</v>
      </c>
      <c r="N639" t="s">
        <v>339</v>
      </c>
    </row>
    <row r="640" spans="1:14">
      <c r="A640" s="21">
        <v>2215</v>
      </c>
      <c r="B640" t="s">
        <v>1022</v>
      </c>
      <c r="C640" t="s">
        <v>329</v>
      </c>
      <c r="D640" s="22">
        <v>12</v>
      </c>
      <c r="E640" s="22">
        <v>11</v>
      </c>
      <c r="F640" s="22">
        <v>0</v>
      </c>
      <c r="G640" t="s">
        <v>302</v>
      </c>
      <c r="H640" t="s">
        <v>331</v>
      </c>
      <c r="I640" t="s">
        <v>303</v>
      </c>
      <c r="J640" t="s">
        <v>304</v>
      </c>
      <c r="K640" t="s">
        <v>247</v>
      </c>
      <c r="L640" s="23">
        <v>44410</v>
      </c>
      <c r="M640" s="24">
        <v>23</v>
      </c>
      <c r="N640" t="s">
        <v>287</v>
      </c>
    </row>
    <row r="641" spans="1:14">
      <c r="A641" s="21">
        <v>2216</v>
      </c>
      <c r="B641" t="s">
        <v>1023</v>
      </c>
      <c r="C641" t="s">
        <v>306</v>
      </c>
      <c r="D641" s="22">
        <v>51</v>
      </c>
      <c r="E641" s="22">
        <v>111</v>
      </c>
      <c r="F641" s="22">
        <v>0</v>
      </c>
      <c r="G641" t="s">
        <v>302</v>
      </c>
      <c r="H641" t="s">
        <v>310</v>
      </c>
      <c r="I641" t="s">
        <v>303</v>
      </c>
      <c r="J641" t="s">
        <v>304</v>
      </c>
      <c r="K641" t="s">
        <v>247</v>
      </c>
      <c r="L641" s="23">
        <v>44284</v>
      </c>
      <c r="M641" s="24">
        <v>162</v>
      </c>
      <c r="N641" t="s">
        <v>339</v>
      </c>
    </row>
    <row r="642" spans="1:14">
      <c r="A642" s="21">
        <v>2220</v>
      </c>
      <c r="B642" t="s">
        <v>1024</v>
      </c>
      <c r="C642" t="s">
        <v>317</v>
      </c>
      <c r="D642" s="22">
        <v>40</v>
      </c>
      <c r="E642" s="22">
        <v>51</v>
      </c>
      <c r="F642" s="22">
        <v>0</v>
      </c>
      <c r="G642" t="s">
        <v>302</v>
      </c>
      <c r="H642" t="s">
        <v>310</v>
      </c>
      <c r="I642" t="s">
        <v>303</v>
      </c>
      <c r="J642" t="s">
        <v>304</v>
      </c>
      <c r="K642" t="s">
        <v>247</v>
      </c>
      <c r="L642" s="23">
        <v>44228</v>
      </c>
      <c r="M642" s="24">
        <v>91</v>
      </c>
      <c r="N642" t="s">
        <v>339</v>
      </c>
    </row>
    <row r="643" spans="1:14">
      <c r="A643" s="21">
        <v>2223</v>
      </c>
      <c r="B643" t="s">
        <v>1025</v>
      </c>
      <c r="C643" t="s">
        <v>309</v>
      </c>
      <c r="D643" s="22">
        <v>151</v>
      </c>
      <c r="E643" s="22">
        <v>236</v>
      </c>
      <c r="F643" s="22">
        <v>0</v>
      </c>
      <c r="G643" t="s">
        <v>1025</v>
      </c>
      <c r="H643" t="s">
        <v>310</v>
      </c>
      <c r="I643" t="s">
        <v>286</v>
      </c>
      <c r="J643" t="s">
        <v>232</v>
      </c>
      <c r="K643" t="s">
        <v>247</v>
      </c>
      <c r="L643" s="23">
        <v>44229</v>
      </c>
      <c r="M643" s="24">
        <v>387</v>
      </c>
      <c r="N643" t="s">
        <v>339</v>
      </c>
    </row>
    <row r="644" spans="1:14">
      <c r="A644" s="21">
        <v>2227</v>
      </c>
      <c r="B644" t="s">
        <v>1026</v>
      </c>
      <c r="C644" t="s">
        <v>317</v>
      </c>
      <c r="D644" s="22">
        <v>10</v>
      </c>
      <c r="E644" s="22">
        <v>17</v>
      </c>
      <c r="F644" s="22">
        <v>0</v>
      </c>
      <c r="G644" t="s">
        <v>302</v>
      </c>
      <c r="H644" t="s">
        <v>310</v>
      </c>
      <c r="I644" t="s">
        <v>303</v>
      </c>
      <c r="J644" t="s">
        <v>304</v>
      </c>
      <c r="K644" t="s">
        <v>247</v>
      </c>
      <c r="L644" s="23">
        <v>44487</v>
      </c>
      <c r="M644" s="24">
        <v>27</v>
      </c>
      <c r="N644" t="s">
        <v>287</v>
      </c>
    </row>
    <row r="645" spans="1:14">
      <c r="A645" s="21">
        <v>2228</v>
      </c>
      <c r="B645" t="s">
        <v>1027</v>
      </c>
      <c r="C645" t="s">
        <v>317</v>
      </c>
      <c r="D645" s="22">
        <v>15</v>
      </c>
      <c r="E645" s="22">
        <v>32</v>
      </c>
      <c r="F645" s="22">
        <v>0</v>
      </c>
      <c r="G645" t="s">
        <v>302</v>
      </c>
      <c r="H645" t="s">
        <v>310</v>
      </c>
      <c r="I645" t="s">
        <v>303</v>
      </c>
      <c r="J645" t="s">
        <v>304</v>
      </c>
      <c r="K645" t="s">
        <v>247</v>
      </c>
      <c r="L645" s="23">
        <v>44230</v>
      </c>
      <c r="M645" s="24">
        <v>47</v>
      </c>
      <c r="N645" t="s">
        <v>339</v>
      </c>
    </row>
    <row r="646" spans="1:14">
      <c r="A646" s="21">
        <v>2239</v>
      </c>
      <c r="B646" t="s">
        <v>1028</v>
      </c>
      <c r="C646" t="s">
        <v>347</v>
      </c>
      <c r="D646" s="22">
        <v>26</v>
      </c>
      <c r="E646" s="22">
        <v>61</v>
      </c>
      <c r="F646" s="22">
        <v>0</v>
      </c>
      <c r="G646" t="s">
        <v>302</v>
      </c>
      <c r="H646" t="s">
        <v>310</v>
      </c>
      <c r="I646" t="s">
        <v>303</v>
      </c>
      <c r="J646" t="s">
        <v>304</v>
      </c>
      <c r="K646" t="s">
        <v>247</v>
      </c>
      <c r="L646" s="23">
        <v>44230</v>
      </c>
      <c r="M646" s="24">
        <v>87</v>
      </c>
      <c r="N646" t="s">
        <v>339</v>
      </c>
    </row>
    <row r="647" spans="1:14">
      <c r="A647" s="21">
        <v>2244</v>
      </c>
      <c r="B647" t="s">
        <v>1029</v>
      </c>
      <c r="C647" t="s">
        <v>347</v>
      </c>
      <c r="D647" s="22">
        <v>168</v>
      </c>
      <c r="E647" s="22">
        <v>286</v>
      </c>
      <c r="F647" s="22">
        <v>0</v>
      </c>
      <c r="G647" t="s">
        <v>302</v>
      </c>
      <c r="H647" t="s">
        <v>310</v>
      </c>
      <c r="I647" t="s">
        <v>303</v>
      </c>
      <c r="J647" t="s">
        <v>304</v>
      </c>
      <c r="K647" t="s">
        <v>247</v>
      </c>
      <c r="L647" s="23">
        <v>44228</v>
      </c>
      <c r="M647" s="24">
        <v>454</v>
      </c>
      <c r="N647" t="s">
        <v>339</v>
      </c>
    </row>
    <row r="648" spans="1:14">
      <c r="A648" s="21">
        <v>2267</v>
      </c>
      <c r="B648" t="s">
        <v>1030</v>
      </c>
      <c r="C648" t="s">
        <v>347</v>
      </c>
      <c r="D648" s="22">
        <v>4</v>
      </c>
      <c r="E648" s="22">
        <v>0</v>
      </c>
      <c r="F648" s="22">
        <v>0</v>
      </c>
      <c r="G648" t="s">
        <v>1030</v>
      </c>
      <c r="H648" t="s">
        <v>310</v>
      </c>
      <c r="I648" t="s">
        <v>286</v>
      </c>
      <c r="J648" t="s">
        <v>232</v>
      </c>
      <c r="K648" t="s">
        <v>247</v>
      </c>
      <c r="L648" s="23">
        <v>45042</v>
      </c>
      <c r="M648" s="24">
        <v>4</v>
      </c>
      <c r="N648" t="s">
        <v>332</v>
      </c>
    </row>
    <row r="649" spans="1:14">
      <c r="A649" s="21">
        <v>2330</v>
      </c>
      <c r="B649" t="s">
        <v>1031</v>
      </c>
      <c r="C649" t="s">
        <v>423</v>
      </c>
      <c r="D649" s="22">
        <v>1</v>
      </c>
      <c r="E649" s="22">
        <v>6</v>
      </c>
      <c r="F649" s="22">
        <v>0</v>
      </c>
      <c r="G649" t="s">
        <v>302</v>
      </c>
      <c r="H649" t="s">
        <v>310</v>
      </c>
      <c r="I649" t="s">
        <v>286</v>
      </c>
      <c r="J649" t="s">
        <v>232</v>
      </c>
      <c r="K649" t="s">
        <v>247</v>
      </c>
      <c r="L649" s="23">
        <v>46055</v>
      </c>
      <c r="M649" s="24">
        <v>7</v>
      </c>
      <c r="N649" t="s">
        <v>339</v>
      </c>
    </row>
    <row r="650" spans="1:14">
      <c r="A650" s="21">
        <v>2333</v>
      </c>
      <c r="B650" t="s">
        <v>1032</v>
      </c>
      <c r="C650" t="s">
        <v>309</v>
      </c>
      <c r="D650" s="22">
        <v>4</v>
      </c>
      <c r="E650" s="22">
        <v>9</v>
      </c>
      <c r="F650" s="22">
        <v>0</v>
      </c>
      <c r="G650" t="s">
        <v>1032</v>
      </c>
      <c r="H650" t="s">
        <v>310</v>
      </c>
      <c r="I650" t="s">
        <v>286</v>
      </c>
      <c r="J650" t="s">
        <v>232</v>
      </c>
      <c r="K650" t="s">
        <v>247</v>
      </c>
      <c r="L650" s="23">
        <v>44487</v>
      </c>
      <c r="M650" s="24">
        <v>13</v>
      </c>
      <c r="N650" t="s">
        <v>287</v>
      </c>
    </row>
    <row r="651" spans="1:14">
      <c r="A651" s="21">
        <v>2341</v>
      </c>
      <c r="B651" t="s">
        <v>1033</v>
      </c>
      <c r="C651" t="s">
        <v>306</v>
      </c>
      <c r="D651" s="22">
        <v>42</v>
      </c>
      <c r="E651" s="22">
        <v>41</v>
      </c>
      <c r="F651" s="22">
        <v>0</v>
      </c>
      <c r="G651" t="s">
        <v>302</v>
      </c>
      <c r="H651" t="s">
        <v>310</v>
      </c>
      <c r="I651" t="s">
        <v>303</v>
      </c>
      <c r="J651" t="s">
        <v>304</v>
      </c>
      <c r="K651" t="s">
        <v>247</v>
      </c>
      <c r="L651" s="23">
        <v>44970</v>
      </c>
      <c r="M651" s="24">
        <v>83</v>
      </c>
      <c r="N651" t="s">
        <v>332</v>
      </c>
    </row>
    <row r="652" spans="1:14">
      <c r="A652" s="21">
        <v>2343</v>
      </c>
      <c r="B652" t="s">
        <v>1034</v>
      </c>
      <c r="C652" t="s">
        <v>317</v>
      </c>
      <c r="D652" s="22">
        <v>75</v>
      </c>
      <c r="E652" s="22">
        <v>102</v>
      </c>
      <c r="F652" s="22">
        <v>0</v>
      </c>
      <c r="G652" t="s">
        <v>302</v>
      </c>
      <c r="H652" t="s">
        <v>310</v>
      </c>
      <c r="I652" t="s">
        <v>303</v>
      </c>
      <c r="J652" t="s">
        <v>304</v>
      </c>
      <c r="K652" t="s">
        <v>247</v>
      </c>
      <c r="L652" s="23">
        <v>44230</v>
      </c>
      <c r="M652" s="24">
        <v>177</v>
      </c>
      <c r="N652" t="s">
        <v>339</v>
      </c>
    </row>
    <row r="653" spans="1:14">
      <c r="A653" s="21">
        <v>2344</v>
      </c>
      <c r="B653" t="s">
        <v>1035</v>
      </c>
      <c r="C653" t="s">
        <v>317</v>
      </c>
      <c r="D653" s="22">
        <v>18</v>
      </c>
      <c r="E653" s="22">
        <v>14</v>
      </c>
      <c r="F653" s="22">
        <v>0</v>
      </c>
      <c r="G653" t="s">
        <v>302</v>
      </c>
      <c r="H653" t="s">
        <v>310</v>
      </c>
      <c r="I653" t="s">
        <v>303</v>
      </c>
      <c r="J653" t="s">
        <v>304</v>
      </c>
      <c r="K653" t="s">
        <v>247</v>
      </c>
      <c r="L653" s="23">
        <v>44277</v>
      </c>
      <c r="M653" s="24">
        <v>32</v>
      </c>
      <c r="N653" t="s">
        <v>339</v>
      </c>
    </row>
    <row r="654" spans="1:14">
      <c r="A654" s="21">
        <v>2349</v>
      </c>
      <c r="B654" t="s">
        <v>1036</v>
      </c>
      <c r="C654" t="s">
        <v>317</v>
      </c>
      <c r="D654" s="22">
        <v>43</v>
      </c>
      <c r="E654" s="22">
        <v>108</v>
      </c>
      <c r="F654" s="22">
        <v>0</v>
      </c>
      <c r="G654" t="s">
        <v>302</v>
      </c>
      <c r="H654" t="s">
        <v>310</v>
      </c>
      <c r="I654" t="s">
        <v>303</v>
      </c>
      <c r="J654" t="s">
        <v>304</v>
      </c>
      <c r="K654" t="s">
        <v>247</v>
      </c>
      <c r="L654" s="23">
        <v>44230</v>
      </c>
      <c r="M654" s="24">
        <v>151</v>
      </c>
      <c r="N654" t="s">
        <v>339</v>
      </c>
    </row>
    <row r="655" spans="1:14">
      <c r="A655" s="21">
        <v>2352</v>
      </c>
      <c r="B655" t="s">
        <v>1037</v>
      </c>
      <c r="C655" t="s">
        <v>423</v>
      </c>
      <c r="D655" s="22">
        <v>87</v>
      </c>
      <c r="E655" s="22">
        <v>128</v>
      </c>
      <c r="F655" s="22">
        <v>0</v>
      </c>
      <c r="G655" t="s">
        <v>1038</v>
      </c>
      <c r="H655" t="s">
        <v>307</v>
      </c>
      <c r="I655" t="s">
        <v>292</v>
      </c>
      <c r="J655" t="s">
        <v>232</v>
      </c>
      <c r="K655" t="s">
        <v>247</v>
      </c>
      <c r="L655" s="23">
        <v>44236</v>
      </c>
      <c r="M655" s="24">
        <v>215</v>
      </c>
      <c r="N655" t="s">
        <v>339</v>
      </c>
    </row>
    <row r="656" spans="1:14">
      <c r="A656" s="21">
        <v>2358</v>
      </c>
      <c r="B656" t="s">
        <v>1039</v>
      </c>
      <c r="C656" t="s">
        <v>423</v>
      </c>
      <c r="D656" s="22">
        <v>76</v>
      </c>
      <c r="E656" s="22">
        <v>73</v>
      </c>
      <c r="F656" s="22">
        <v>0</v>
      </c>
      <c r="G656" t="s">
        <v>1038</v>
      </c>
      <c r="H656" t="s">
        <v>307</v>
      </c>
      <c r="I656" t="s">
        <v>292</v>
      </c>
      <c r="J656" t="s">
        <v>232</v>
      </c>
      <c r="K656" t="s">
        <v>247</v>
      </c>
      <c r="L656" s="23">
        <v>44228</v>
      </c>
      <c r="M656" s="24">
        <v>149</v>
      </c>
      <c r="N656" t="s">
        <v>339</v>
      </c>
    </row>
    <row r="657" spans="1:14">
      <c r="A657" s="21">
        <v>2359</v>
      </c>
      <c r="B657" t="s">
        <v>1040</v>
      </c>
      <c r="C657" t="s">
        <v>423</v>
      </c>
      <c r="D657" s="22">
        <v>42</v>
      </c>
      <c r="E657" s="22">
        <v>69</v>
      </c>
      <c r="F657" s="22">
        <v>0</v>
      </c>
      <c r="G657" t="s">
        <v>1040</v>
      </c>
      <c r="H657" t="s">
        <v>307</v>
      </c>
      <c r="I657" t="s">
        <v>286</v>
      </c>
      <c r="J657" t="s">
        <v>232</v>
      </c>
      <c r="K657" t="s">
        <v>247</v>
      </c>
      <c r="L657" s="23">
        <v>44236</v>
      </c>
      <c r="M657" s="24">
        <v>111</v>
      </c>
      <c r="N657" t="s">
        <v>339</v>
      </c>
    </row>
    <row r="658" spans="1:14">
      <c r="A658" s="21">
        <v>2368</v>
      </c>
      <c r="B658" t="s">
        <v>1041</v>
      </c>
      <c r="C658" t="s">
        <v>317</v>
      </c>
      <c r="D658" s="22">
        <v>64</v>
      </c>
      <c r="E658" s="22">
        <v>99</v>
      </c>
      <c r="F658" s="22">
        <v>0</v>
      </c>
      <c r="G658" t="s">
        <v>302</v>
      </c>
      <c r="H658" t="s">
        <v>310</v>
      </c>
      <c r="I658" t="s">
        <v>303</v>
      </c>
      <c r="J658" t="s">
        <v>304</v>
      </c>
      <c r="K658" t="s">
        <v>247</v>
      </c>
      <c r="L658" s="23">
        <v>44284</v>
      </c>
      <c r="M658" s="24">
        <v>163</v>
      </c>
      <c r="N658" t="s">
        <v>339</v>
      </c>
    </row>
    <row r="659" spans="1:14">
      <c r="A659" s="21">
        <v>2369</v>
      </c>
      <c r="B659" t="s">
        <v>1042</v>
      </c>
      <c r="C659" t="s">
        <v>317</v>
      </c>
      <c r="D659" s="22">
        <v>42</v>
      </c>
      <c r="E659" s="22">
        <v>66</v>
      </c>
      <c r="F659" s="22">
        <v>0</v>
      </c>
      <c r="G659" t="s">
        <v>302</v>
      </c>
      <c r="H659" t="s">
        <v>310</v>
      </c>
      <c r="I659" t="s">
        <v>303</v>
      </c>
      <c r="J659" t="s">
        <v>304</v>
      </c>
      <c r="K659" t="s">
        <v>247</v>
      </c>
      <c r="L659" s="23">
        <v>44403</v>
      </c>
      <c r="M659" s="24">
        <v>108</v>
      </c>
      <c r="N659" t="s">
        <v>287</v>
      </c>
    </row>
    <row r="660" spans="1:14">
      <c r="A660" s="21">
        <v>2375</v>
      </c>
      <c r="B660" t="s">
        <v>1043</v>
      </c>
      <c r="C660" t="s">
        <v>309</v>
      </c>
      <c r="D660" s="22">
        <v>8</v>
      </c>
      <c r="E660" s="22">
        <v>8</v>
      </c>
      <c r="F660" s="22">
        <v>0</v>
      </c>
      <c r="G660" t="s">
        <v>1043</v>
      </c>
      <c r="H660" t="s">
        <v>310</v>
      </c>
      <c r="I660" t="s">
        <v>286</v>
      </c>
      <c r="J660" t="s">
        <v>232</v>
      </c>
      <c r="K660" t="s">
        <v>247</v>
      </c>
      <c r="L660" s="23">
        <v>44228</v>
      </c>
      <c r="M660" s="24">
        <v>16</v>
      </c>
      <c r="N660" t="s">
        <v>339</v>
      </c>
    </row>
    <row r="661" spans="1:14">
      <c r="A661" s="21">
        <v>2386</v>
      </c>
      <c r="B661" t="s">
        <v>1044</v>
      </c>
      <c r="C661" t="s">
        <v>329</v>
      </c>
      <c r="D661" s="22">
        <v>63</v>
      </c>
      <c r="E661" s="22">
        <v>99</v>
      </c>
      <c r="F661" s="22">
        <v>0</v>
      </c>
      <c r="G661" t="s">
        <v>302</v>
      </c>
      <c r="H661" t="s">
        <v>310</v>
      </c>
      <c r="I661" t="s">
        <v>303</v>
      </c>
      <c r="J661" t="s">
        <v>304</v>
      </c>
      <c r="K661" t="s">
        <v>247</v>
      </c>
      <c r="L661" s="23">
        <v>44284</v>
      </c>
      <c r="M661" s="24">
        <v>162</v>
      </c>
      <c r="N661" t="s">
        <v>339</v>
      </c>
    </row>
    <row r="662" spans="1:14">
      <c r="A662" s="21">
        <v>2388</v>
      </c>
      <c r="B662" t="s">
        <v>1045</v>
      </c>
      <c r="C662" t="s">
        <v>306</v>
      </c>
      <c r="D662" s="22">
        <v>41</v>
      </c>
      <c r="E662" s="22">
        <v>53</v>
      </c>
      <c r="F662" s="22">
        <v>0</v>
      </c>
      <c r="G662" t="s">
        <v>302</v>
      </c>
      <c r="H662" t="s">
        <v>310</v>
      </c>
      <c r="I662" t="s">
        <v>303</v>
      </c>
      <c r="J662" t="s">
        <v>304</v>
      </c>
      <c r="K662" t="s">
        <v>247</v>
      </c>
      <c r="L662" s="23">
        <v>44403</v>
      </c>
      <c r="M662" s="24">
        <v>94</v>
      </c>
      <c r="N662" t="s">
        <v>287</v>
      </c>
    </row>
    <row r="663" spans="1:14">
      <c r="A663" s="21">
        <v>2392</v>
      </c>
      <c r="B663" t="s">
        <v>1046</v>
      </c>
      <c r="C663" t="s">
        <v>381</v>
      </c>
      <c r="D663" s="22">
        <v>12</v>
      </c>
      <c r="E663" s="22">
        <v>28</v>
      </c>
      <c r="F663" s="22">
        <v>0</v>
      </c>
      <c r="G663" t="s">
        <v>302</v>
      </c>
      <c r="H663" t="s">
        <v>310</v>
      </c>
      <c r="I663" t="s">
        <v>303</v>
      </c>
      <c r="J663" t="s">
        <v>304</v>
      </c>
      <c r="K663" t="s">
        <v>247</v>
      </c>
      <c r="L663" s="23">
        <v>44277</v>
      </c>
      <c r="M663" s="24">
        <v>40</v>
      </c>
      <c r="N663" t="s">
        <v>339</v>
      </c>
    </row>
    <row r="664" spans="1:14">
      <c r="A664" s="21">
        <v>2393</v>
      </c>
      <c r="B664" t="s">
        <v>1047</v>
      </c>
      <c r="C664" t="s">
        <v>329</v>
      </c>
      <c r="D664" s="22">
        <v>69</v>
      </c>
      <c r="E664" s="22">
        <v>95</v>
      </c>
      <c r="F664" s="22">
        <v>0</v>
      </c>
      <c r="G664" t="s">
        <v>1047</v>
      </c>
      <c r="H664" t="s">
        <v>331</v>
      </c>
      <c r="I664" t="s">
        <v>286</v>
      </c>
      <c r="J664" t="s">
        <v>232</v>
      </c>
      <c r="K664" t="s">
        <v>247</v>
      </c>
      <c r="L664" s="23">
        <v>44230</v>
      </c>
      <c r="M664" s="24">
        <v>164</v>
      </c>
      <c r="N664" t="s">
        <v>339</v>
      </c>
    </row>
    <row r="665" spans="1:14">
      <c r="A665" s="21">
        <v>2395</v>
      </c>
      <c r="B665" t="s">
        <v>1048</v>
      </c>
      <c r="C665" t="s">
        <v>309</v>
      </c>
      <c r="D665" s="22">
        <v>23</v>
      </c>
      <c r="E665" s="22">
        <v>30</v>
      </c>
      <c r="F665" s="22">
        <v>0</v>
      </c>
      <c r="G665" t="s">
        <v>446</v>
      </c>
      <c r="H665" t="s">
        <v>310</v>
      </c>
      <c r="I665" t="s">
        <v>292</v>
      </c>
      <c r="J665" t="s">
        <v>232</v>
      </c>
      <c r="K665" t="s">
        <v>247</v>
      </c>
      <c r="L665" s="23">
        <v>44230</v>
      </c>
      <c r="M665" s="24">
        <v>53</v>
      </c>
      <c r="N665" t="s">
        <v>339</v>
      </c>
    </row>
    <row r="666" spans="1:14">
      <c r="A666" s="21">
        <v>2396</v>
      </c>
      <c r="B666" t="s">
        <v>1049</v>
      </c>
      <c r="C666" t="s">
        <v>317</v>
      </c>
      <c r="D666" s="22">
        <v>37</v>
      </c>
      <c r="E666" s="22">
        <v>52</v>
      </c>
      <c r="F666" s="22">
        <v>0</v>
      </c>
      <c r="G666" t="s">
        <v>302</v>
      </c>
      <c r="H666" t="s">
        <v>310</v>
      </c>
      <c r="I666" t="s">
        <v>303</v>
      </c>
      <c r="J666" t="s">
        <v>304</v>
      </c>
      <c r="K666" t="s">
        <v>247</v>
      </c>
      <c r="L666" s="23">
        <v>44284</v>
      </c>
      <c r="M666" s="24">
        <v>89</v>
      </c>
      <c r="N666" t="s">
        <v>339</v>
      </c>
    </row>
    <row r="667" spans="1:14">
      <c r="A667" s="21">
        <v>2397</v>
      </c>
      <c r="B667" t="s">
        <v>1050</v>
      </c>
      <c r="C667" t="s">
        <v>317</v>
      </c>
      <c r="D667" s="22">
        <v>100</v>
      </c>
      <c r="E667" s="22">
        <v>146</v>
      </c>
      <c r="F667" s="22">
        <v>0</v>
      </c>
      <c r="G667" t="s">
        <v>302</v>
      </c>
      <c r="H667" t="s">
        <v>310</v>
      </c>
      <c r="I667" t="s">
        <v>303</v>
      </c>
      <c r="J667" t="s">
        <v>304</v>
      </c>
      <c r="K667" t="s">
        <v>247</v>
      </c>
      <c r="L667" s="23">
        <v>44231</v>
      </c>
      <c r="M667" s="24">
        <v>246</v>
      </c>
      <c r="N667" t="s">
        <v>339</v>
      </c>
    </row>
    <row r="668" spans="1:14">
      <c r="A668" s="21">
        <v>2401</v>
      </c>
      <c r="B668" t="s">
        <v>1051</v>
      </c>
      <c r="C668" t="s">
        <v>381</v>
      </c>
      <c r="D668" s="22">
        <v>16</v>
      </c>
      <c r="E668" s="22">
        <v>14</v>
      </c>
      <c r="F668" s="22">
        <v>0</v>
      </c>
      <c r="G668" t="s">
        <v>302</v>
      </c>
      <c r="H668" t="s">
        <v>310</v>
      </c>
      <c r="I668" t="s">
        <v>303</v>
      </c>
      <c r="J668" t="s">
        <v>304</v>
      </c>
      <c r="K668" t="s">
        <v>247</v>
      </c>
      <c r="L668" s="23">
        <v>44319</v>
      </c>
      <c r="M668" s="24">
        <v>30</v>
      </c>
      <c r="N668" t="s">
        <v>339</v>
      </c>
    </row>
    <row r="669" spans="1:14">
      <c r="A669" s="21">
        <v>2409</v>
      </c>
      <c r="B669" t="s">
        <v>1052</v>
      </c>
      <c r="C669" t="s">
        <v>306</v>
      </c>
      <c r="D669" s="22">
        <v>130</v>
      </c>
      <c r="E669" s="22">
        <v>256</v>
      </c>
      <c r="F669" s="22">
        <v>0</v>
      </c>
      <c r="G669" t="s">
        <v>302</v>
      </c>
      <c r="H669" t="s">
        <v>310</v>
      </c>
      <c r="I669" t="s">
        <v>303</v>
      </c>
      <c r="J669" t="s">
        <v>304</v>
      </c>
      <c r="K669" t="s">
        <v>247</v>
      </c>
      <c r="L669" s="23">
        <v>44230</v>
      </c>
      <c r="M669" s="24">
        <v>386</v>
      </c>
      <c r="N669" t="s">
        <v>339</v>
      </c>
    </row>
    <row r="670" spans="1:14">
      <c r="A670" s="21">
        <v>2410</v>
      </c>
      <c r="B670" t="s">
        <v>1053</v>
      </c>
      <c r="C670" t="s">
        <v>309</v>
      </c>
      <c r="D670" s="22">
        <v>116</v>
      </c>
      <c r="E670" s="22">
        <v>158</v>
      </c>
      <c r="F670" s="22">
        <v>0</v>
      </c>
      <c r="G670" t="s">
        <v>1053</v>
      </c>
      <c r="H670" t="s">
        <v>310</v>
      </c>
      <c r="I670" t="s">
        <v>286</v>
      </c>
      <c r="J670" t="s">
        <v>232</v>
      </c>
      <c r="K670" t="s">
        <v>247</v>
      </c>
      <c r="L670" s="23">
        <v>44229</v>
      </c>
      <c r="M670" s="24">
        <v>274</v>
      </c>
      <c r="N670" t="s">
        <v>339</v>
      </c>
    </row>
    <row r="671" spans="1:14">
      <c r="A671" s="21">
        <v>2412</v>
      </c>
      <c r="B671" t="s">
        <v>1054</v>
      </c>
      <c r="C671" t="s">
        <v>317</v>
      </c>
      <c r="D671" s="22">
        <v>25</v>
      </c>
      <c r="E671" s="22">
        <v>26</v>
      </c>
      <c r="F671" s="22">
        <v>0</v>
      </c>
      <c r="G671" t="s">
        <v>302</v>
      </c>
      <c r="H671" t="s">
        <v>310</v>
      </c>
      <c r="I671" t="s">
        <v>303</v>
      </c>
      <c r="J671" t="s">
        <v>304</v>
      </c>
      <c r="K671" t="s">
        <v>247</v>
      </c>
      <c r="L671" s="23">
        <v>44228</v>
      </c>
      <c r="M671" s="24">
        <v>51</v>
      </c>
      <c r="N671" t="s">
        <v>339</v>
      </c>
    </row>
    <row r="672" spans="1:14">
      <c r="A672" s="21">
        <v>2413</v>
      </c>
      <c r="B672" t="s">
        <v>1055</v>
      </c>
      <c r="C672" t="s">
        <v>309</v>
      </c>
      <c r="D672" s="22">
        <v>19</v>
      </c>
      <c r="E672" s="22">
        <v>41</v>
      </c>
      <c r="F672" s="22">
        <v>0</v>
      </c>
      <c r="G672" t="s">
        <v>1055</v>
      </c>
      <c r="H672" t="s">
        <v>310</v>
      </c>
      <c r="I672" t="s">
        <v>286</v>
      </c>
      <c r="J672" t="s">
        <v>232</v>
      </c>
      <c r="K672" t="s">
        <v>247</v>
      </c>
      <c r="L672" s="23">
        <v>44230</v>
      </c>
      <c r="M672" s="24">
        <v>60</v>
      </c>
      <c r="N672" t="s">
        <v>339</v>
      </c>
    </row>
    <row r="673" spans="1:14">
      <c r="A673" s="21">
        <v>2414</v>
      </c>
      <c r="B673" t="s">
        <v>1056</v>
      </c>
      <c r="C673" t="s">
        <v>306</v>
      </c>
      <c r="D673" s="22">
        <v>38</v>
      </c>
      <c r="E673" s="22">
        <v>65</v>
      </c>
      <c r="F673" s="22">
        <v>0</v>
      </c>
      <c r="G673" t="s">
        <v>302</v>
      </c>
      <c r="H673" t="s">
        <v>310</v>
      </c>
      <c r="I673" t="s">
        <v>303</v>
      </c>
      <c r="J673" t="s">
        <v>304</v>
      </c>
      <c r="K673" t="s">
        <v>247</v>
      </c>
      <c r="L673" s="23">
        <v>44956</v>
      </c>
      <c r="M673" s="24">
        <v>103</v>
      </c>
      <c r="N673" t="s">
        <v>332</v>
      </c>
    </row>
    <row r="674" spans="1:14">
      <c r="A674" s="21">
        <v>2420</v>
      </c>
      <c r="B674" t="s">
        <v>1057</v>
      </c>
      <c r="C674" t="s">
        <v>309</v>
      </c>
      <c r="D674" s="22">
        <v>7</v>
      </c>
      <c r="E674" s="22">
        <v>5</v>
      </c>
      <c r="F674" s="22">
        <v>0</v>
      </c>
      <c r="G674" t="s">
        <v>1057</v>
      </c>
      <c r="H674" t="s">
        <v>310</v>
      </c>
      <c r="I674" t="s">
        <v>286</v>
      </c>
      <c r="J674" t="s">
        <v>232</v>
      </c>
      <c r="K674" t="s">
        <v>247</v>
      </c>
      <c r="L674" s="23">
        <v>45042</v>
      </c>
      <c r="M674" s="24">
        <v>12</v>
      </c>
      <c r="N674" t="s">
        <v>332</v>
      </c>
    </row>
    <row r="675" spans="1:14">
      <c r="A675" s="21">
        <v>2428</v>
      </c>
      <c r="B675" t="s">
        <v>1058</v>
      </c>
      <c r="C675" t="s">
        <v>306</v>
      </c>
      <c r="D675" s="22">
        <v>4</v>
      </c>
      <c r="E675" s="22">
        <v>3</v>
      </c>
      <c r="F675" s="22">
        <v>0</v>
      </c>
      <c r="G675" t="s">
        <v>1058</v>
      </c>
      <c r="H675" t="s">
        <v>310</v>
      </c>
      <c r="I675" t="s">
        <v>303</v>
      </c>
      <c r="J675" t="s">
        <v>304</v>
      </c>
      <c r="K675" t="s">
        <v>247</v>
      </c>
      <c r="M675" s="24">
        <v>7</v>
      </c>
      <c r="N675" t="s">
        <v>311</v>
      </c>
    </row>
    <row r="676" spans="1:14">
      <c r="A676" s="21">
        <v>2429</v>
      </c>
      <c r="B676" t="s">
        <v>1059</v>
      </c>
      <c r="C676" t="s">
        <v>309</v>
      </c>
      <c r="D676" s="22">
        <v>35</v>
      </c>
      <c r="E676" s="22">
        <v>67</v>
      </c>
      <c r="F676" s="22">
        <v>0</v>
      </c>
      <c r="G676" t="s">
        <v>1059</v>
      </c>
      <c r="H676" t="s">
        <v>310</v>
      </c>
      <c r="I676" t="s">
        <v>286</v>
      </c>
      <c r="J676" t="s">
        <v>232</v>
      </c>
      <c r="K676" t="s">
        <v>247</v>
      </c>
      <c r="L676" s="23">
        <v>44230</v>
      </c>
      <c r="M676" s="24">
        <v>102</v>
      </c>
      <c r="N676" t="s">
        <v>339</v>
      </c>
    </row>
    <row r="677" spans="1:14">
      <c r="A677" s="21">
        <v>2439</v>
      </c>
      <c r="B677" t="s">
        <v>1060</v>
      </c>
      <c r="C677" t="s">
        <v>306</v>
      </c>
      <c r="D677" s="22">
        <v>134</v>
      </c>
      <c r="E677" s="22">
        <v>253</v>
      </c>
      <c r="F677" s="22">
        <v>0</v>
      </c>
      <c r="G677" t="s">
        <v>302</v>
      </c>
      <c r="H677" t="s">
        <v>310</v>
      </c>
      <c r="I677" t="s">
        <v>303</v>
      </c>
      <c r="J677" t="s">
        <v>304</v>
      </c>
      <c r="K677" t="s">
        <v>247</v>
      </c>
      <c r="L677" s="23">
        <v>44236</v>
      </c>
      <c r="M677" s="24">
        <v>387</v>
      </c>
      <c r="N677" t="s">
        <v>339</v>
      </c>
    </row>
    <row r="678" spans="1:14">
      <c r="A678" s="21">
        <v>2443</v>
      </c>
      <c r="B678" t="s">
        <v>1061</v>
      </c>
      <c r="C678" t="s">
        <v>306</v>
      </c>
      <c r="D678" s="22">
        <v>10</v>
      </c>
      <c r="E678" s="22">
        <v>19</v>
      </c>
      <c r="F678" s="22">
        <v>0</v>
      </c>
      <c r="G678" t="s">
        <v>302</v>
      </c>
      <c r="H678" t="s">
        <v>310</v>
      </c>
      <c r="I678" t="s">
        <v>303</v>
      </c>
      <c r="J678" t="s">
        <v>304</v>
      </c>
      <c r="K678" t="s">
        <v>247</v>
      </c>
      <c r="L678" s="23">
        <v>44964</v>
      </c>
      <c r="M678" s="24">
        <v>29</v>
      </c>
      <c r="N678" t="s">
        <v>372</v>
      </c>
    </row>
    <row r="679" spans="1:14">
      <c r="A679" s="21">
        <v>2455</v>
      </c>
      <c r="B679" t="s">
        <v>1062</v>
      </c>
      <c r="C679" t="s">
        <v>423</v>
      </c>
      <c r="D679" s="22">
        <v>21</v>
      </c>
      <c r="E679" s="22">
        <v>15</v>
      </c>
      <c r="F679" s="22">
        <v>0</v>
      </c>
      <c r="G679" t="s">
        <v>1062</v>
      </c>
      <c r="H679" t="s">
        <v>307</v>
      </c>
      <c r="I679" t="s">
        <v>286</v>
      </c>
      <c r="J679" t="s">
        <v>232</v>
      </c>
      <c r="K679" t="s">
        <v>247</v>
      </c>
      <c r="L679" s="23">
        <v>44229</v>
      </c>
      <c r="M679" s="24">
        <v>36</v>
      </c>
      <c r="N679" t="s">
        <v>339</v>
      </c>
    </row>
    <row r="680" spans="1:14">
      <c r="A680" s="21">
        <v>2456</v>
      </c>
      <c r="B680" t="s">
        <v>1063</v>
      </c>
      <c r="C680" t="s">
        <v>317</v>
      </c>
      <c r="D680" s="22">
        <v>26</v>
      </c>
      <c r="E680" s="22">
        <v>27</v>
      </c>
      <c r="F680" s="22">
        <v>0</v>
      </c>
      <c r="G680" t="s">
        <v>302</v>
      </c>
      <c r="H680" t="s">
        <v>310</v>
      </c>
      <c r="I680" t="s">
        <v>303</v>
      </c>
      <c r="J680" t="s">
        <v>304</v>
      </c>
      <c r="K680" t="s">
        <v>247</v>
      </c>
      <c r="L680" s="23">
        <v>44228</v>
      </c>
      <c r="M680" s="24">
        <v>53</v>
      </c>
      <c r="N680" t="s">
        <v>339</v>
      </c>
    </row>
    <row r="681" spans="1:14">
      <c r="A681" s="21">
        <v>2460</v>
      </c>
      <c r="B681" t="s">
        <v>1064</v>
      </c>
      <c r="C681" t="s">
        <v>306</v>
      </c>
      <c r="D681" s="22">
        <v>90</v>
      </c>
      <c r="E681" s="22">
        <v>137</v>
      </c>
      <c r="F681" s="22">
        <v>0</v>
      </c>
      <c r="G681" t="s">
        <v>302</v>
      </c>
      <c r="H681" t="s">
        <v>310</v>
      </c>
      <c r="I681" t="s">
        <v>303</v>
      </c>
      <c r="J681" t="s">
        <v>304</v>
      </c>
      <c r="K681" t="s">
        <v>247</v>
      </c>
      <c r="L681" s="23">
        <v>44236</v>
      </c>
      <c r="M681" s="24">
        <v>227</v>
      </c>
      <c r="N681" t="s">
        <v>339</v>
      </c>
    </row>
    <row r="682" spans="1:14">
      <c r="A682" s="21">
        <v>2461</v>
      </c>
      <c r="B682" t="s">
        <v>1065</v>
      </c>
      <c r="C682" t="s">
        <v>317</v>
      </c>
      <c r="D682" s="22">
        <v>8</v>
      </c>
      <c r="E682" s="22">
        <v>7</v>
      </c>
      <c r="F682" s="22">
        <v>0</v>
      </c>
      <c r="G682" t="s">
        <v>302</v>
      </c>
      <c r="H682" t="s">
        <v>310</v>
      </c>
      <c r="I682" t="s">
        <v>303</v>
      </c>
      <c r="J682" t="s">
        <v>304</v>
      </c>
      <c r="K682" t="s">
        <v>247</v>
      </c>
      <c r="L682" s="23">
        <v>44319</v>
      </c>
      <c r="M682" s="24">
        <v>15</v>
      </c>
      <c r="N682" t="s">
        <v>339</v>
      </c>
    </row>
    <row r="683" spans="1:14">
      <c r="A683" s="21">
        <v>2462</v>
      </c>
      <c r="B683" t="s">
        <v>1066</v>
      </c>
      <c r="C683" t="s">
        <v>317</v>
      </c>
      <c r="D683" s="22">
        <v>64</v>
      </c>
      <c r="E683" s="22">
        <v>86</v>
      </c>
      <c r="F683" s="22">
        <v>0</v>
      </c>
      <c r="G683" t="s">
        <v>302</v>
      </c>
      <c r="H683" t="s">
        <v>310</v>
      </c>
      <c r="I683" t="s">
        <v>303</v>
      </c>
      <c r="J683" t="s">
        <v>304</v>
      </c>
      <c r="K683" t="s">
        <v>247</v>
      </c>
      <c r="L683" s="23">
        <v>44403</v>
      </c>
      <c r="M683" s="24">
        <v>150</v>
      </c>
      <c r="N683" t="s">
        <v>287</v>
      </c>
    </row>
    <row r="684" spans="1:14">
      <c r="A684" s="21">
        <v>2463</v>
      </c>
      <c r="B684" t="s">
        <v>1067</v>
      </c>
      <c r="C684" t="s">
        <v>329</v>
      </c>
      <c r="D684" s="22">
        <v>24</v>
      </c>
      <c r="E684" s="22">
        <v>34</v>
      </c>
      <c r="F684" s="22">
        <v>0</v>
      </c>
      <c r="G684" t="s">
        <v>302</v>
      </c>
      <c r="H684" t="s">
        <v>310</v>
      </c>
      <c r="I684" t="s">
        <v>303</v>
      </c>
      <c r="J684" t="s">
        <v>304</v>
      </c>
      <c r="K684" t="s">
        <v>247</v>
      </c>
      <c r="L684" s="23">
        <v>44236</v>
      </c>
      <c r="M684" s="24">
        <v>58</v>
      </c>
      <c r="N684" t="s">
        <v>339</v>
      </c>
    </row>
    <row r="685" spans="1:14">
      <c r="A685" s="21">
        <v>2468</v>
      </c>
      <c r="B685" t="s">
        <v>1068</v>
      </c>
      <c r="C685" t="s">
        <v>317</v>
      </c>
      <c r="D685" s="22">
        <v>13</v>
      </c>
      <c r="E685" s="22">
        <v>16</v>
      </c>
      <c r="F685" s="22">
        <v>0</v>
      </c>
      <c r="G685" t="s">
        <v>302</v>
      </c>
      <c r="H685" t="s">
        <v>310</v>
      </c>
      <c r="I685" t="s">
        <v>303</v>
      </c>
      <c r="J685" t="s">
        <v>304</v>
      </c>
      <c r="K685" t="s">
        <v>247</v>
      </c>
      <c r="L685" s="23">
        <v>44230</v>
      </c>
      <c r="M685" s="24">
        <v>29</v>
      </c>
      <c r="N685" t="s">
        <v>339</v>
      </c>
    </row>
    <row r="686" spans="1:14">
      <c r="A686" s="21">
        <v>2469</v>
      </c>
      <c r="B686" t="s">
        <v>1069</v>
      </c>
      <c r="C686" t="s">
        <v>317</v>
      </c>
      <c r="D686" s="22">
        <v>48</v>
      </c>
      <c r="E686" s="22">
        <v>63</v>
      </c>
      <c r="F686" s="22">
        <v>0</v>
      </c>
      <c r="G686" t="s">
        <v>302</v>
      </c>
      <c r="H686" t="s">
        <v>310</v>
      </c>
      <c r="I686" t="s">
        <v>303</v>
      </c>
      <c r="J686" t="s">
        <v>304</v>
      </c>
      <c r="K686" t="s">
        <v>247</v>
      </c>
      <c r="L686" s="23">
        <v>44319</v>
      </c>
      <c r="M686" s="24">
        <v>111</v>
      </c>
      <c r="N686" t="s">
        <v>339</v>
      </c>
    </row>
    <row r="687" spans="1:14">
      <c r="A687" s="21">
        <v>2472</v>
      </c>
      <c r="B687" t="s">
        <v>1070</v>
      </c>
      <c r="C687" t="s">
        <v>381</v>
      </c>
      <c r="D687" s="22">
        <v>36</v>
      </c>
      <c r="E687" s="22">
        <v>69</v>
      </c>
      <c r="F687" s="22">
        <v>0</v>
      </c>
      <c r="G687" t="s">
        <v>302</v>
      </c>
      <c r="H687" t="s">
        <v>310</v>
      </c>
      <c r="I687" t="s">
        <v>303</v>
      </c>
      <c r="J687" t="s">
        <v>304</v>
      </c>
      <c r="K687" t="s">
        <v>247</v>
      </c>
      <c r="L687" s="23">
        <v>44956</v>
      </c>
      <c r="M687" s="24">
        <v>105</v>
      </c>
      <c r="N687" t="s">
        <v>332</v>
      </c>
    </row>
    <row r="688" spans="1:14">
      <c r="A688" s="21">
        <v>2474</v>
      </c>
      <c r="B688" t="s">
        <v>1071</v>
      </c>
      <c r="C688" t="s">
        <v>309</v>
      </c>
      <c r="D688" s="22">
        <v>19</v>
      </c>
      <c r="E688" s="22">
        <v>24</v>
      </c>
      <c r="F688" s="22">
        <v>0</v>
      </c>
      <c r="G688" t="s">
        <v>1071</v>
      </c>
      <c r="H688" t="s">
        <v>310</v>
      </c>
      <c r="I688" t="s">
        <v>286</v>
      </c>
      <c r="J688" t="s">
        <v>232</v>
      </c>
      <c r="K688" t="s">
        <v>247</v>
      </c>
      <c r="L688" s="23">
        <v>44229</v>
      </c>
      <c r="M688" s="24">
        <v>43</v>
      </c>
      <c r="N688" t="s">
        <v>339</v>
      </c>
    </row>
    <row r="689" spans="1:14">
      <c r="A689" s="21">
        <v>2478</v>
      </c>
      <c r="B689" t="s">
        <v>1072</v>
      </c>
      <c r="C689" t="s">
        <v>317</v>
      </c>
      <c r="D689" s="22">
        <v>58</v>
      </c>
      <c r="E689" s="22">
        <v>116</v>
      </c>
      <c r="F689" s="22">
        <v>0</v>
      </c>
      <c r="G689" t="s">
        <v>302</v>
      </c>
      <c r="H689" t="s">
        <v>310</v>
      </c>
      <c r="I689" t="s">
        <v>303</v>
      </c>
      <c r="J689" t="s">
        <v>304</v>
      </c>
      <c r="K689" t="s">
        <v>247</v>
      </c>
      <c r="L689" s="23">
        <v>44236</v>
      </c>
      <c r="M689" s="24">
        <v>174</v>
      </c>
      <c r="N689" t="s">
        <v>339</v>
      </c>
    </row>
    <row r="690" spans="1:14">
      <c r="A690" s="21">
        <v>2482</v>
      </c>
      <c r="B690" t="s">
        <v>1073</v>
      </c>
      <c r="C690" t="s">
        <v>317</v>
      </c>
      <c r="D690" s="22">
        <v>17</v>
      </c>
      <c r="E690" s="22">
        <v>9</v>
      </c>
      <c r="F690" s="22">
        <v>0</v>
      </c>
      <c r="G690" t="s">
        <v>302</v>
      </c>
      <c r="H690" t="s">
        <v>310</v>
      </c>
      <c r="I690" t="s">
        <v>303</v>
      </c>
      <c r="J690" t="s">
        <v>304</v>
      </c>
      <c r="K690" t="s">
        <v>247</v>
      </c>
      <c r="L690" s="23">
        <v>44230</v>
      </c>
      <c r="M690" s="24">
        <v>26</v>
      </c>
      <c r="N690" t="s">
        <v>339</v>
      </c>
    </row>
    <row r="691" spans="1:14">
      <c r="A691" s="21">
        <v>2547</v>
      </c>
      <c r="B691" t="s">
        <v>1074</v>
      </c>
      <c r="C691" t="s">
        <v>313</v>
      </c>
      <c r="D691" s="22">
        <v>31</v>
      </c>
      <c r="E691" s="22">
        <v>74</v>
      </c>
      <c r="F691" s="22">
        <v>0</v>
      </c>
      <c r="G691" t="s">
        <v>302</v>
      </c>
      <c r="H691" t="s">
        <v>314</v>
      </c>
      <c r="I691" t="s">
        <v>303</v>
      </c>
      <c r="J691" t="s">
        <v>304</v>
      </c>
      <c r="K691" t="s">
        <v>247</v>
      </c>
      <c r="L691" s="23">
        <v>43865</v>
      </c>
      <c r="M691" s="24">
        <v>105</v>
      </c>
      <c r="N691" t="s">
        <v>396</v>
      </c>
    </row>
    <row r="692" spans="1:14">
      <c r="A692" s="21">
        <v>2553</v>
      </c>
      <c r="B692" t="s">
        <v>1075</v>
      </c>
      <c r="C692" t="s">
        <v>357</v>
      </c>
      <c r="D692" s="22">
        <v>113</v>
      </c>
      <c r="E692" s="22">
        <v>152</v>
      </c>
      <c r="F692" s="22">
        <v>0</v>
      </c>
      <c r="G692" t="s">
        <v>369</v>
      </c>
      <c r="H692" t="s">
        <v>307</v>
      </c>
      <c r="I692" t="s">
        <v>336</v>
      </c>
      <c r="J692" t="s">
        <v>232</v>
      </c>
      <c r="K692" t="s">
        <v>247</v>
      </c>
      <c r="L692" s="23">
        <v>44230</v>
      </c>
      <c r="M692" s="24">
        <v>265</v>
      </c>
      <c r="N692" t="s">
        <v>339</v>
      </c>
    </row>
    <row r="693" spans="1:14">
      <c r="A693" s="21">
        <v>2560</v>
      </c>
      <c r="B693" t="s">
        <v>1076</v>
      </c>
      <c r="C693" t="s">
        <v>313</v>
      </c>
      <c r="D693" s="22">
        <v>172</v>
      </c>
      <c r="E693" s="22">
        <v>278</v>
      </c>
      <c r="F693" s="22">
        <v>0</v>
      </c>
      <c r="G693" t="s">
        <v>1076</v>
      </c>
      <c r="H693" t="s">
        <v>314</v>
      </c>
      <c r="I693" t="s">
        <v>286</v>
      </c>
      <c r="J693" t="s">
        <v>232</v>
      </c>
      <c r="K693" t="s">
        <v>247</v>
      </c>
      <c r="L693" s="23">
        <v>43864</v>
      </c>
      <c r="M693" s="24">
        <v>450</v>
      </c>
      <c r="N693" t="s">
        <v>396</v>
      </c>
    </row>
    <row r="694" spans="1:14">
      <c r="A694" s="21">
        <v>2578</v>
      </c>
      <c r="B694" t="s">
        <v>1077</v>
      </c>
      <c r="C694" t="s">
        <v>351</v>
      </c>
      <c r="D694" s="22">
        <v>45</v>
      </c>
      <c r="E694" s="22">
        <v>83</v>
      </c>
      <c r="F694" s="22">
        <v>0</v>
      </c>
      <c r="G694" t="s">
        <v>352</v>
      </c>
      <c r="H694" t="s">
        <v>314</v>
      </c>
      <c r="I694" t="s">
        <v>336</v>
      </c>
      <c r="J694" t="s">
        <v>232</v>
      </c>
      <c r="K694" t="s">
        <v>247</v>
      </c>
      <c r="L694" s="23">
        <v>44116</v>
      </c>
      <c r="M694" s="24">
        <v>128</v>
      </c>
      <c r="N694" t="s">
        <v>293</v>
      </c>
    </row>
    <row r="695" spans="1:14">
      <c r="A695" s="21">
        <v>2582</v>
      </c>
      <c r="B695" t="s">
        <v>1078</v>
      </c>
      <c r="C695" t="s">
        <v>313</v>
      </c>
      <c r="D695" s="22">
        <v>100</v>
      </c>
      <c r="E695" s="22">
        <v>118</v>
      </c>
      <c r="F695" s="22">
        <v>0</v>
      </c>
      <c r="G695" t="s">
        <v>1078</v>
      </c>
      <c r="H695" t="s">
        <v>314</v>
      </c>
      <c r="I695" t="s">
        <v>286</v>
      </c>
      <c r="J695" t="s">
        <v>232</v>
      </c>
      <c r="K695" t="s">
        <v>247</v>
      </c>
      <c r="L695" s="23">
        <v>43892</v>
      </c>
      <c r="M695" s="24">
        <v>218</v>
      </c>
      <c r="N695" t="s">
        <v>396</v>
      </c>
    </row>
    <row r="696" spans="1:14">
      <c r="A696" s="21">
        <v>2587</v>
      </c>
      <c r="B696" t="s">
        <v>1079</v>
      </c>
      <c r="C696" t="s">
        <v>317</v>
      </c>
      <c r="D696" s="22">
        <v>4</v>
      </c>
      <c r="E696" s="22">
        <v>15</v>
      </c>
      <c r="F696" s="22">
        <v>0</v>
      </c>
      <c r="G696" t="s">
        <v>302</v>
      </c>
      <c r="H696" t="s">
        <v>314</v>
      </c>
      <c r="I696" t="s">
        <v>303</v>
      </c>
      <c r="J696" t="s">
        <v>304</v>
      </c>
      <c r="K696" t="s">
        <v>247</v>
      </c>
      <c r="L696" s="23">
        <v>44137</v>
      </c>
      <c r="M696" s="24">
        <v>19</v>
      </c>
      <c r="N696" t="s">
        <v>293</v>
      </c>
    </row>
    <row r="697" spans="1:14">
      <c r="A697" s="21">
        <v>2594</v>
      </c>
      <c r="B697" t="s">
        <v>1080</v>
      </c>
      <c r="C697" t="s">
        <v>351</v>
      </c>
      <c r="D697" s="22">
        <v>9</v>
      </c>
      <c r="E697" s="22">
        <v>11</v>
      </c>
      <c r="F697" s="22">
        <v>0</v>
      </c>
      <c r="G697" t="s">
        <v>352</v>
      </c>
      <c r="H697" t="s">
        <v>314</v>
      </c>
      <c r="I697" t="s">
        <v>336</v>
      </c>
      <c r="J697" t="s">
        <v>232</v>
      </c>
      <c r="K697" t="s">
        <v>247</v>
      </c>
      <c r="L697" s="23">
        <v>44116</v>
      </c>
      <c r="M697" s="24">
        <v>20</v>
      </c>
      <c r="N697" t="s">
        <v>293</v>
      </c>
    </row>
    <row r="698" spans="1:14">
      <c r="A698" s="21">
        <v>2599</v>
      </c>
      <c r="B698" t="s">
        <v>1081</v>
      </c>
      <c r="C698" t="s">
        <v>313</v>
      </c>
      <c r="D698" s="22">
        <v>15</v>
      </c>
      <c r="E698" s="22">
        <v>32</v>
      </c>
      <c r="F698" s="22">
        <v>0</v>
      </c>
      <c r="G698" t="s">
        <v>1081</v>
      </c>
      <c r="H698" t="s">
        <v>314</v>
      </c>
      <c r="I698" t="s">
        <v>286</v>
      </c>
      <c r="J698" t="s">
        <v>232</v>
      </c>
      <c r="K698" t="s">
        <v>247</v>
      </c>
      <c r="L698" s="23">
        <v>44116</v>
      </c>
      <c r="M698" s="24">
        <v>47</v>
      </c>
      <c r="N698" t="s">
        <v>293</v>
      </c>
    </row>
    <row r="699" spans="1:14">
      <c r="A699" s="21">
        <v>2600</v>
      </c>
      <c r="B699" t="s">
        <v>1082</v>
      </c>
      <c r="C699" t="s">
        <v>351</v>
      </c>
      <c r="D699" s="22">
        <v>20</v>
      </c>
      <c r="E699" s="22">
        <v>9</v>
      </c>
      <c r="F699" s="22">
        <v>0</v>
      </c>
      <c r="G699" t="s">
        <v>354</v>
      </c>
      <c r="H699" t="s">
        <v>314</v>
      </c>
      <c r="I699" t="s">
        <v>336</v>
      </c>
      <c r="J699" t="s">
        <v>232</v>
      </c>
      <c r="K699" t="s">
        <v>247</v>
      </c>
      <c r="L699" s="23">
        <v>44228</v>
      </c>
      <c r="M699" s="24">
        <v>29</v>
      </c>
      <c r="N699" t="s">
        <v>293</v>
      </c>
    </row>
    <row r="700" spans="1:14">
      <c r="A700" s="21">
        <v>2604</v>
      </c>
      <c r="B700" t="s">
        <v>1083</v>
      </c>
      <c r="C700" t="s">
        <v>313</v>
      </c>
      <c r="D700" s="22">
        <v>54</v>
      </c>
      <c r="E700" s="22">
        <v>99</v>
      </c>
      <c r="F700" s="22">
        <v>0</v>
      </c>
      <c r="G700" t="s">
        <v>1083</v>
      </c>
      <c r="H700" t="s">
        <v>314</v>
      </c>
      <c r="I700" t="s">
        <v>286</v>
      </c>
      <c r="J700" t="s">
        <v>232</v>
      </c>
      <c r="K700" t="s">
        <v>247</v>
      </c>
      <c r="L700" s="23">
        <v>44131</v>
      </c>
      <c r="M700" s="24">
        <v>153</v>
      </c>
      <c r="N700" t="s">
        <v>293</v>
      </c>
    </row>
    <row r="701" spans="1:14">
      <c r="A701" s="21">
        <v>2609</v>
      </c>
      <c r="B701" t="s">
        <v>1084</v>
      </c>
      <c r="C701" t="s">
        <v>351</v>
      </c>
      <c r="D701" s="22">
        <v>0</v>
      </c>
      <c r="E701" s="22">
        <v>6</v>
      </c>
      <c r="F701" s="22">
        <v>0</v>
      </c>
      <c r="G701" t="s">
        <v>352</v>
      </c>
      <c r="H701" t="s">
        <v>314</v>
      </c>
      <c r="I701" t="s">
        <v>336</v>
      </c>
      <c r="J701" t="s">
        <v>232</v>
      </c>
      <c r="K701" t="s">
        <v>247</v>
      </c>
      <c r="L701" s="23">
        <v>44256</v>
      </c>
      <c r="M701" s="24">
        <v>6</v>
      </c>
      <c r="N701" t="s">
        <v>293</v>
      </c>
    </row>
    <row r="702" spans="1:14">
      <c r="A702" s="21">
        <v>2613</v>
      </c>
      <c r="B702" t="s">
        <v>1085</v>
      </c>
      <c r="C702" t="s">
        <v>313</v>
      </c>
      <c r="D702" s="22">
        <v>42</v>
      </c>
      <c r="E702" s="22">
        <v>73</v>
      </c>
      <c r="F702" s="22">
        <v>0</v>
      </c>
      <c r="G702" t="s">
        <v>302</v>
      </c>
      <c r="H702" t="s">
        <v>314</v>
      </c>
      <c r="I702" t="s">
        <v>303</v>
      </c>
      <c r="J702" t="s">
        <v>304</v>
      </c>
      <c r="K702" t="s">
        <v>247</v>
      </c>
      <c r="L702" s="23">
        <v>44172</v>
      </c>
      <c r="M702" s="24">
        <v>115</v>
      </c>
      <c r="N702" t="s">
        <v>293</v>
      </c>
    </row>
    <row r="703" spans="1:14">
      <c r="A703" s="21">
        <v>2617</v>
      </c>
      <c r="B703" t="s">
        <v>1086</v>
      </c>
      <c r="C703" t="s">
        <v>317</v>
      </c>
      <c r="D703" s="22">
        <v>22</v>
      </c>
      <c r="E703" s="22">
        <v>38</v>
      </c>
      <c r="F703" s="22">
        <v>0</v>
      </c>
      <c r="G703" t="s">
        <v>302</v>
      </c>
      <c r="H703" t="s">
        <v>314</v>
      </c>
      <c r="I703" t="s">
        <v>303</v>
      </c>
      <c r="J703" t="s">
        <v>304</v>
      </c>
      <c r="K703" t="s">
        <v>247</v>
      </c>
      <c r="L703" s="23">
        <v>44116</v>
      </c>
      <c r="M703" s="24">
        <v>60</v>
      </c>
      <c r="N703" t="s">
        <v>293</v>
      </c>
    </row>
    <row r="704" spans="1:14">
      <c r="A704" s="21">
        <v>2622</v>
      </c>
      <c r="B704" t="s">
        <v>1087</v>
      </c>
      <c r="C704" t="s">
        <v>313</v>
      </c>
      <c r="D704" s="22">
        <v>25</v>
      </c>
      <c r="E704" s="22">
        <v>29</v>
      </c>
      <c r="F704" s="22">
        <v>0</v>
      </c>
      <c r="G704" t="s">
        <v>1087</v>
      </c>
      <c r="H704" t="s">
        <v>307</v>
      </c>
      <c r="I704" t="s">
        <v>286</v>
      </c>
      <c r="J704" t="s">
        <v>232</v>
      </c>
      <c r="K704" t="s">
        <v>247</v>
      </c>
      <c r="L704" s="23">
        <v>45154</v>
      </c>
      <c r="M704" s="24">
        <v>54</v>
      </c>
      <c r="N704" t="s">
        <v>332</v>
      </c>
    </row>
    <row r="705" spans="1:14">
      <c r="A705" s="21">
        <v>2624</v>
      </c>
      <c r="B705" t="s">
        <v>1088</v>
      </c>
      <c r="C705" t="s">
        <v>317</v>
      </c>
      <c r="D705" s="22">
        <v>49</v>
      </c>
      <c r="E705" s="22">
        <v>65</v>
      </c>
      <c r="F705" s="22">
        <v>0</v>
      </c>
      <c r="G705" t="s">
        <v>302</v>
      </c>
      <c r="H705" t="s">
        <v>314</v>
      </c>
      <c r="I705" t="s">
        <v>303</v>
      </c>
      <c r="J705" t="s">
        <v>304</v>
      </c>
      <c r="K705" t="s">
        <v>247</v>
      </c>
      <c r="L705" s="23">
        <v>43864</v>
      </c>
      <c r="M705" s="24">
        <v>114</v>
      </c>
      <c r="N705" t="s">
        <v>396</v>
      </c>
    </row>
    <row r="706" spans="1:14">
      <c r="A706" s="21">
        <v>2626</v>
      </c>
      <c r="B706" t="s">
        <v>1089</v>
      </c>
      <c r="C706" t="s">
        <v>313</v>
      </c>
      <c r="D706" s="22">
        <v>18</v>
      </c>
      <c r="E706" s="22">
        <v>50</v>
      </c>
      <c r="F706" s="22">
        <v>0</v>
      </c>
      <c r="G706" t="s">
        <v>1089</v>
      </c>
      <c r="H706" t="s">
        <v>314</v>
      </c>
      <c r="I706" t="s">
        <v>286</v>
      </c>
      <c r="J706" t="s">
        <v>232</v>
      </c>
      <c r="K706" t="s">
        <v>247</v>
      </c>
      <c r="L706" s="23">
        <v>44116</v>
      </c>
      <c r="M706" s="24">
        <v>68</v>
      </c>
      <c r="N706" t="s">
        <v>293</v>
      </c>
    </row>
    <row r="707" spans="1:14">
      <c r="A707" s="21">
        <v>2634</v>
      </c>
      <c r="B707" t="s">
        <v>1090</v>
      </c>
      <c r="C707" t="s">
        <v>313</v>
      </c>
      <c r="D707" s="22">
        <v>42</v>
      </c>
      <c r="E707" s="22">
        <v>54</v>
      </c>
      <c r="F707" s="22">
        <v>0</v>
      </c>
      <c r="G707" t="s">
        <v>302</v>
      </c>
      <c r="H707" t="s">
        <v>314</v>
      </c>
      <c r="I707" t="s">
        <v>303</v>
      </c>
      <c r="J707" t="s">
        <v>304</v>
      </c>
      <c r="K707" t="s">
        <v>247</v>
      </c>
      <c r="L707" s="23">
        <v>44131</v>
      </c>
      <c r="M707" s="24">
        <v>96</v>
      </c>
      <c r="N707" t="s">
        <v>293</v>
      </c>
    </row>
    <row r="708" spans="1:14">
      <c r="A708" s="21">
        <v>2637</v>
      </c>
      <c r="B708" t="s">
        <v>1091</v>
      </c>
      <c r="C708" t="s">
        <v>313</v>
      </c>
      <c r="D708" s="22">
        <v>10</v>
      </c>
      <c r="E708" s="22">
        <v>29</v>
      </c>
      <c r="F708" s="22">
        <v>0</v>
      </c>
      <c r="G708" t="s">
        <v>1091</v>
      </c>
      <c r="H708" t="s">
        <v>314</v>
      </c>
      <c r="I708" t="s">
        <v>286</v>
      </c>
      <c r="J708" t="s">
        <v>232</v>
      </c>
      <c r="K708" t="s">
        <v>247</v>
      </c>
      <c r="L708" s="23">
        <v>43969</v>
      </c>
      <c r="M708" s="24">
        <v>39</v>
      </c>
      <c r="N708" t="s">
        <v>396</v>
      </c>
    </row>
    <row r="709" spans="1:14">
      <c r="A709" s="21">
        <v>2643</v>
      </c>
      <c r="B709" t="s">
        <v>1092</v>
      </c>
      <c r="C709" t="s">
        <v>317</v>
      </c>
      <c r="D709" s="22">
        <v>42</v>
      </c>
      <c r="E709" s="22">
        <v>46</v>
      </c>
      <c r="F709" s="22">
        <v>0</v>
      </c>
      <c r="G709" t="s">
        <v>428</v>
      </c>
      <c r="H709" t="s">
        <v>314</v>
      </c>
      <c r="I709" t="s">
        <v>336</v>
      </c>
      <c r="J709" t="s">
        <v>232</v>
      </c>
      <c r="K709" t="s">
        <v>247</v>
      </c>
      <c r="L709" s="23">
        <v>44131</v>
      </c>
      <c r="M709" s="24">
        <v>88</v>
      </c>
      <c r="N709" t="s">
        <v>293</v>
      </c>
    </row>
    <row r="710" spans="1:14">
      <c r="A710" s="21">
        <v>2644</v>
      </c>
      <c r="B710" t="s">
        <v>1093</v>
      </c>
      <c r="C710" t="s">
        <v>313</v>
      </c>
      <c r="D710" s="22">
        <v>194</v>
      </c>
      <c r="E710" s="22">
        <v>298</v>
      </c>
      <c r="F710" s="22">
        <v>0</v>
      </c>
      <c r="G710" t="s">
        <v>302</v>
      </c>
      <c r="H710" t="s">
        <v>314</v>
      </c>
      <c r="I710" t="s">
        <v>303</v>
      </c>
      <c r="J710" t="s">
        <v>304</v>
      </c>
      <c r="K710" t="s">
        <v>247</v>
      </c>
      <c r="L710" s="23">
        <v>43910</v>
      </c>
      <c r="M710" s="24">
        <v>492</v>
      </c>
      <c r="N710" t="s">
        <v>396</v>
      </c>
    </row>
    <row r="711" spans="1:14">
      <c r="A711" s="21">
        <v>2649</v>
      </c>
      <c r="B711" t="s">
        <v>1094</v>
      </c>
      <c r="C711" t="s">
        <v>289</v>
      </c>
      <c r="D711" s="22">
        <v>17</v>
      </c>
      <c r="E711" s="22">
        <v>35</v>
      </c>
      <c r="F711" s="22">
        <v>0</v>
      </c>
      <c r="G711" t="s">
        <v>439</v>
      </c>
      <c r="H711" t="s">
        <v>314</v>
      </c>
      <c r="I711" t="s">
        <v>292</v>
      </c>
      <c r="J711" t="s">
        <v>232</v>
      </c>
      <c r="K711" t="s">
        <v>247</v>
      </c>
      <c r="L711" s="23">
        <v>44231</v>
      </c>
      <c r="M711" s="24">
        <v>52</v>
      </c>
      <c r="N711" t="s">
        <v>293</v>
      </c>
    </row>
    <row r="712" spans="1:14">
      <c r="A712" s="21">
        <v>2657</v>
      </c>
      <c r="B712" t="s">
        <v>1095</v>
      </c>
      <c r="C712" t="s">
        <v>825</v>
      </c>
      <c r="D712" s="22">
        <v>4</v>
      </c>
      <c r="E712" s="22">
        <v>6</v>
      </c>
      <c r="F712" s="22">
        <v>0</v>
      </c>
      <c r="G712" t="s">
        <v>311</v>
      </c>
      <c r="H712" t="s">
        <v>314</v>
      </c>
      <c r="I712" t="s">
        <v>303</v>
      </c>
      <c r="J712" t="s">
        <v>261</v>
      </c>
      <c r="K712" t="s">
        <v>247</v>
      </c>
      <c r="M712" s="24">
        <v>10</v>
      </c>
      <c r="N712" t="s">
        <v>311</v>
      </c>
    </row>
    <row r="713" spans="1:14">
      <c r="A713" s="21">
        <v>2659</v>
      </c>
      <c r="B713" t="s">
        <v>1096</v>
      </c>
      <c r="C713" t="s">
        <v>351</v>
      </c>
      <c r="D713" s="22">
        <v>10</v>
      </c>
      <c r="E713" s="22">
        <v>17</v>
      </c>
      <c r="F713" s="22">
        <v>0</v>
      </c>
      <c r="G713" t="s">
        <v>352</v>
      </c>
      <c r="H713" t="s">
        <v>314</v>
      </c>
      <c r="I713" t="s">
        <v>336</v>
      </c>
      <c r="J713" t="s">
        <v>232</v>
      </c>
      <c r="K713" t="s">
        <v>247</v>
      </c>
      <c r="L713" s="23">
        <v>44116</v>
      </c>
      <c r="M713" s="24">
        <v>27</v>
      </c>
      <c r="N713" t="s">
        <v>293</v>
      </c>
    </row>
    <row r="714" spans="1:14">
      <c r="A714" s="21">
        <v>2676</v>
      </c>
      <c r="B714" t="s">
        <v>1097</v>
      </c>
      <c r="C714" t="s">
        <v>357</v>
      </c>
      <c r="D714" s="22">
        <v>40</v>
      </c>
      <c r="E714" s="22">
        <v>86</v>
      </c>
      <c r="F714" s="22">
        <v>0</v>
      </c>
      <c r="G714" t="s">
        <v>369</v>
      </c>
      <c r="H714" t="s">
        <v>307</v>
      </c>
      <c r="I714" t="s">
        <v>336</v>
      </c>
      <c r="J714" t="s">
        <v>232</v>
      </c>
      <c r="K714" t="s">
        <v>247</v>
      </c>
      <c r="L714" s="23">
        <v>44230</v>
      </c>
      <c r="M714" s="24">
        <v>126</v>
      </c>
      <c r="N714" t="s">
        <v>339</v>
      </c>
    </row>
    <row r="715" spans="1:14">
      <c r="A715" s="21">
        <v>2679</v>
      </c>
      <c r="B715" t="s">
        <v>1098</v>
      </c>
      <c r="C715" t="s">
        <v>317</v>
      </c>
      <c r="D715" s="22">
        <v>29</v>
      </c>
      <c r="E715" s="22">
        <v>70</v>
      </c>
      <c r="F715" s="22">
        <v>0</v>
      </c>
      <c r="G715" t="s">
        <v>1099</v>
      </c>
      <c r="H715" t="s">
        <v>314</v>
      </c>
      <c r="I715" t="s">
        <v>336</v>
      </c>
      <c r="J715" t="s">
        <v>232</v>
      </c>
      <c r="K715" t="s">
        <v>247</v>
      </c>
      <c r="L715" s="23">
        <v>44116</v>
      </c>
      <c r="M715" s="24">
        <v>99</v>
      </c>
      <c r="N715" t="s">
        <v>293</v>
      </c>
    </row>
    <row r="716" spans="1:14">
      <c r="A716" s="21">
        <v>2684</v>
      </c>
      <c r="B716" t="s">
        <v>1100</v>
      </c>
      <c r="C716" t="s">
        <v>313</v>
      </c>
      <c r="D716" s="22">
        <v>62</v>
      </c>
      <c r="E716" s="22">
        <v>68</v>
      </c>
      <c r="F716" s="22">
        <v>0</v>
      </c>
      <c r="G716" t="s">
        <v>302</v>
      </c>
      <c r="H716" t="s">
        <v>314</v>
      </c>
      <c r="I716" t="s">
        <v>303</v>
      </c>
      <c r="J716" t="s">
        <v>304</v>
      </c>
      <c r="K716" t="s">
        <v>247</v>
      </c>
      <c r="L716" s="23">
        <v>45322</v>
      </c>
      <c r="M716" s="24">
        <v>130</v>
      </c>
      <c r="N716" t="s">
        <v>415</v>
      </c>
    </row>
    <row r="717" spans="1:14">
      <c r="A717" s="21">
        <v>2702</v>
      </c>
      <c r="B717" t="s">
        <v>1101</v>
      </c>
      <c r="C717" t="s">
        <v>313</v>
      </c>
      <c r="D717" s="22">
        <v>69</v>
      </c>
      <c r="E717" s="22">
        <v>85</v>
      </c>
      <c r="F717" s="22">
        <v>0</v>
      </c>
      <c r="G717" t="s">
        <v>1101</v>
      </c>
      <c r="H717" t="s">
        <v>314</v>
      </c>
      <c r="I717" t="s">
        <v>286</v>
      </c>
      <c r="J717" t="s">
        <v>232</v>
      </c>
      <c r="K717" t="s">
        <v>247</v>
      </c>
      <c r="L717" s="23">
        <v>44131</v>
      </c>
      <c r="M717" s="24">
        <v>154</v>
      </c>
      <c r="N717" t="s">
        <v>293</v>
      </c>
    </row>
    <row r="718" spans="1:14">
      <c r="A718" s="21">
        <v>2703</v>
      </c>
      <c r="B718" t="s">
        <v>1102</v>
      </c>
      <c r="C718" t="s">
        <v>351</v>
      </c>
      <c r="D718" s="22">
        <v>18</v>
      </c>
      <c r="E718" s="22">
        <v>20</v>
      </c>
      <c r="F718" s="22">
        <v>0</v>
      </c>
      <c r="G718" t="s">
        <v>352</v>
      </c>
      <c r="H718" t="s">
        <v>314</v>
      </c>
      <c r="I718" t="s">
        <v>336</v>
      </c>
      <c r="J718" t="s">
        <v>232</v>
      </c>
      <c r="K718" t="s">
        <v>247</v>
      </c>
      <c r="L718" s="23">
        <v>44116</v>
      </c>
      <c r="M718" s="24">
        <v>38</v>
      </c>
      <c r="N718" t="s">
        <v>293</v>
      </c>
    </row>
    <row r="719" spans="1:14">
      <c r="A719" s="21">
        <v>2705</v>
      </c>
      <c r="B719" t="s">
        <v>1103</v>
      </c>
      <c r="C719" t="s">
        <v>317</v>
      </c>
      <c r="D719" s="22">
        <v>3</v>
      </c>
      <c r="E719" s="22">
        <v>7</v>
      </c>
      <c r="F719" s="22">
        <v>0</v>
      </c>
      <c r="G719" t="s">
        <v>1103</v>
      </c>
      <c r="H719" t="s">
        <v>314</v>
      </c>
      <c r="I719" t="s">
        <v>286</v>
      </c>
      <c r="J719" t="s">
        <v>232</v>
      </c>
      <c r="K719" t="s">
        <v>247</v>
      </c>
      <c r="L719" s="23">
        <v>44242</v>
      </c>
      <c r="M719" s="24">
        <v>10</v>
      </c>
      <c r="N719" t="s">
        <v>293</v>
      </c>
    </row>
    <row r="720" spans="1:14">
      <c r="A720" s="21">
        <v>2706</v>
      </c>
      <c r="B720" t="s">
        <v>1104</v>
      </c>
      <c r="C720" t="s">
        <v>351</v>
      </c>
      <c r="D720" s="22">
        <v>5</v>
      </c>
      <c r="E720" s="22">
        <v>11</v>
      </c>
      <c r="F720" s="22">
        <v>0</v>
      </c>
      <c r="G720" t="s">
        <v>352</v>
      </c>
      <c r="H720" t="s">
        <v>314</v>
      </c>
      <c r="I720" t="s">
        <v>336</v>
      </c>
      <c r="J720" t="s">
        <v>232</v>
      </c>
      <c r="K720" t="s">
        <v>247</v>
      </c>
      <c r="L720" s="23">
        <v>44228</v>
      </c>
      <c r="M720" s="24">
        <v>16</v>
      </c>
      <c r="N720" t="s">
        <v>293</v>
      </c>
    </row>
    <row r="721" spans="1:14">
      <c r="A721" s="21">
        <v>2710</v>
      </c>
      <c r="B721" t="s">
        <v>1105</v>
      </c>
      <c r="C721" t="s">
        <v>313</v>
      </c>
      <c r="D721" s="22">
        <v>9</v>
      </c>
      <c r="E721" s="22">
        <v>18</v>
      </c>
      <c r="F721" s="22">
        <v>0</v>
      </c>
      <c r="G721" t="s">
        <v>1105</v>
      </c>
      <c r="H721" t="s">
        <v>314</v>
      </c>
      <c r="I721" t="s">
        <v>286</v>
      </c>
      <c r="J721" t="s">
        <v>232</v>
      </c>
      <c r="K721" t="s">
        <v>247</v>
      </c>
      <c r="L721" s="23">
        <v>44228</v>
      </c>
      <c r="M721" s="24">
        <v>27</v>
      </c>
      <c r="N721" t="s">
        <v>293</v>
      </c>
    </row>
    <row r="722" spans="1:14">
      <c r="A722" s="21">
        <v>2715</v>
      </c>
      <c r="B722" t="s">
        <v>1106</v>
      </c>
      <c r="C722" t="s">
        <v>317</v>
      </c>
      <c r="D722" s="22">
        <v>106</v>
      </c>
      <c r="E722" s="22">
        <v>132</v>
      </c>
      <c r="F722" s="22">
        <v>0</v>
      </c>
      <c r="G722" t="s">
        <v>1106</v>
      </c>
      <c r="H722" t="s">
        <v>314</v>
      </c>
      <c r="I722" t="s">
        <v>286</v>
      </c>
      <c r="J722" t="s">
        <v>232</v>
      </c>
      <c r="K722" t="s">
        <v>247</v>
      </c>
      <c r="L722" s="23">
        <v>44683</v>
      </c>
      <c r="M722" s="24">
        <v>238</v>
      </c>
      <c r="N722" t="s">
        <v>396</v>
      </c>
    </row>
    <row r="723" spans="1:14">
      <c r="A723" s="21">
        <v>2723</v>
      </c>
      <c r="B723" t="s">
        <v>1107</v>
      </c>
      <c r="C723" t="s">
        <v>825</v>
      </c>
      <c r="D723" s="22">
        <v>124</v>
      </c>
      <c r="E723" s="22">
        <v>218</v>
      </c>
      <c r="F723" s="22">
        <v>0</v>
      </c>
      <c r="G723" t="s">
        <v>311</v>
      </c>
      <c r="H723" t="s">
        <v>314</v>
      </c>
      <c r="I723" t="s">
        <v>303</v>
      </c>
      <c r="J723" t="s">
        <v>261</v>
      </c>
      <c r="K723" t="s">
        <v>247</v>
      </c>
      <c r="M723" s="24">
        <v>342</v>
      </c>
      <c r="N723" t="s">
        <v>311</v>
      </c>
    </row>
    <row r="724" spans="1:14">
      <c r="A724" s="21">
        <v>2739</v>
      </c>
      <c r="B724" t="s">
        <v>1108</v>
      </c>
      <c r="C724" t="s">
        <v>381</v>
      </c>
      <c r="D724" s="22">
        <v>10</v>
      </c>
      <c r="E724" s="22">
        <v>16</v>
      </c>
      <c r="F724" s="22">
        <v>0</v>
      </c>
      <c r="G724" t="s">
        <v>302</v>
      </c>
      <c r="H724" t="s">
        <v>314</v>
      </c>
      <c r="I724" t="s">
        <v>303</v>
      </c>
      <c r="J724" t="s">
        <v>304</v>
      </c>
      <c r="K724" t="s">
        <v>247</v>
      </c>
      <c r="L724" s="23">
        <v>44116</v>
      </c>
      <c r="M724" s="24">
        <v>26</v>
      </c>
      <c r="N724" t="s">
        <v>293</v>
      </c>
    </row>
    <row r="725" spans="1:14">
      <c r="A725" s="21">
        <v>2742</v>
      </c>
      <c r="B725" t="s">
        <v>1109</v>
      </c>
      <c r="C725" t="s">
        <v>313</v>
      </c>
      <c r="D725" s="22">
        <v>41</v>
      </c>
      <c r="E725" s="22">
        <v>83</v>
      </c>
      <c r="F725" s="22">
        <v>0</v>
      </c>
      <c r="G725" t="s">
        <v>1109</v>
      </c>
      <c r="H725" t="s">
        <v>307</v>
      </c>
      <c r="I725" t="s">
        <v>286</v>
      </c>
      <c r="J725" t="s">
        <v>232</v>
      </c>
      <c r="K725" t="s">
        <v>247</v>
      </c>
      <c r="L725" s="23">
        <v>44228</v>
      </c>
      <c r="M725" s="24">
        <v>124</v>
      </c>
      <c r="N725" t="s">
        <v>339</v>
      </c>
    </row>
    <row r="726" spans="1:14">
      <c r="A726" s="21">
        <v>2746</v>
      </c>
      <c r="B726" t="s">
        <v>1110</v>
      </c>
      <c r="C726" t="s">
        <v>313</v>
      </c>
      <c r="D726" s="22">
        <v>56</v>
      </c>
      <c r="E726" s="22">
        <v>112</v>
      </c>
      <c r="F726" s="22">
        <v>0</v>
      </c>
      <c r="G726" t="s">
        <v>1110</v>
      </c>
      <c r="H726" t="s">
        <v>314</v>
      </c>
      <c r="I726" t="s">
        <v>286</v>
      </c>
      <c r="J726" t="s">
        <v>232</v>
      </c>
      <c r="K726" t="s">
        <v>247</v>
      </c>
      <c r="L726" s="23">
        <v>43864</v>
      </c>
      <c r="M726" s="24">
        <v>168</v>
      </c>
      <c r="N726" t="s">
        <v>396</v>
      </c>
    </row>
    <row r="727" spans="1:14">
      <c r="A727" s="21">
        <v>2805</v>
      </c>
      <c r="B727" t="s">
        <v>1111</v>
      </c>
      <c r="C727" t="s">
        <v>306</v>
      </c>
      <c r="D727" s="22">
        <v>5</v>
      </c>
      <c r="E727" s="22">
        <v>18</v>
      </c>
      <c r="F727" s="22">
        <v>0</v>
      </c>
      <c r="G727" t="s">
        <v>302</v>
      </c>
      <c r="H727" t="s">
        <v>307</v>
      </c>
      <c r="I727" t="s">
        <v>303</v>
      </c>
      <c r="J727" t="s">
        <v>304</v>
      </c>
      <c r="K727" t="s">
        <v>247</v>
      </c>
      <c r="L727" s="23">
        <v>44403</v>
      </c>
      <c r="M727" s="24">
        <v>23</v>
      </c>
      <c r="N727" t="s">
        <v>287</v>
      </c>
    </row>
    <row r="728" spans="1:14">
      <c r="A728" s="21">
        <v>2828</v>
      </c>
      <c r="B728" t="s">
        <v>1112</v>
      </c>
      <c r="C728" t="s">
        <v>423</v>
      </c>
      <c r="D728" s="22">
        <v>59</v>
      </c>
      <c r="E728" s="22">
        <v>102</v>
      </c>
      <c r="F728" s="22">
        <v>0</v>
      </c>
      <c r="G728" t="s">
        <v>694</v>
      </c>
      <c r="H728" t="s">
        <v>307</v>
      </c>
      <c r="I728" t="s">
        <v>292</v>
      </c>
      <c r="J728" t="s">
        <v>232</v>
      </c>
      <c r="K728" t="s">
        <v>247</v>
      </c>
      <c r="L728" s="23">
        <v>44230</v>
      </c>
      <c r="M728" s="24">
        <v>161</v>
      </c>
      <c r="N728" t="s">
        <v>339</v>
      </c>
    </row>
    <row r="729" spans="1:14">
      <c r="A729" s="21">
        <v>2831</v>
      </c>
      <c r="B729" t="s">
        <v>1113</v>
      </c>
      <c r="C729" t="s">
        <v>306</v>
      </c>
      <c r="D729" s="22">
        <v>33</v>
      </c>
      <c r="E729" s="22">
        <v>56</v>
      </c>
      <c r="F729" s="22">
        <v>0</v>
      </c>
      <c r="G729" t="s">
        <v>302</v>
      </c>
      <c r="H729" t="s">
        <v>307</v>
      </c>
      <c r="I729" t="s">
        <v>303</v>
      </c>
      <c r="J729" t="s">
        <v>304</v>
      </c>
      <c r="K729" t="s">
        <v>247</v>
      </c>
      <c r="L729" s="23">
        <v>44403</v>
      </c>
      <c r="M729" s="24">
        <v>89</v>
      </c>
      <c r="N729" t="s">
        <v>287</v>
      </c>
    </row>
    <row r="730" spans="1:14">
      <c r="A730" s="21">
        <v>2835</v>
      </c>
      <c r="B730" t="s">
        <v>1114</v>
      </c>
      <c r="C730" t="s">
        <v>306</v>
      </c>
      <c r="D730" s="22">
        <v>32</v>
      </c>
      <c r="E730" s="22">
        <v>65</v>
      </c>
      <c r="F730" s="22">
        <v>0</v>
      </c>
      <c r="G730" t="s">
        <v>302</v>
      </c>
      <c r="H730" t="s">
        <v>307</v>
      </c>
      <c r="I730" t="s">
        <v>303</v>
      </c>
      <c r="J730" t="s">
        <v>304</v>
      </c>
      <c r="K730" t="s">
        <v>247</v>
      </c>
      <c r="L730" s="23">
        <v>44767</v>
      </c>
      <c r="M730" s="24">
        <v>97</v>
      </c>
      <c r="N730" t="s">
        <v>374</v>
      </c>
    </row>
    <row r="731" spans="1:14">
      <c r="A731" s="21">
        <v>2840</v>
      </c>
      <c r="B731" t="s">
        <v>1115</v>
      </c>
      <c r="C731" t="s">
        <v>306</v>
      </c>
      <c r="D731" s="22">
        <v>63</v>
      </c>
      <c r="E731" s="22">
        <v>96</v>
      </c>
      <c r="F731" s="22">
        <v>0</v>
      </c>
      <c r="G731" t="s">
        <v>302</v>
      </c>
      <c r="H731" t="s">
        <v>307</v>
      </c>
      <c r="I731" t="s">
        <v>303</v>
      </c>
      <c r="J731" t="s">
        <v>304</v>
      </c>
      <c r="K731" t="s">
        <v>247</v>
      </c>
      <c r="L731" s="23">
        <v>44319</v>
      </c>
      <c r="M731" s="24">
        <v>159</v>
      </c>
      <c r="N731" t="s">
        <v>339</v>
      </c>
    </row>
    <row r="732" spans="1:14">
      <c r="A732" s="21">
        <v>2846</v>
      </c>
      <c r="B732" t="s">
        <v>1116</v>
      </c>
      <c r="C732" t="s">
        <v>306</v>
      </c>
      <c r="D732" s="22">
        <v>69</v>
      </c>
      <c r="E732" s="22">
        <v>76</v>
      </c>
      <c r="F732" s="22">
        <v>0</v>
      </c>
      <c r="G732" t="s">
        <v>302</v>
      </c>
      <c r="H732" t="s">
        <v>307</v>
      </c>
      <c r="I732" t="s">
        <v>303</v>
      </c>
      <c r="J732" t="s">
        <v>304</v>
      </c>
      <c r="K732" t="s">
        <v>247</v>
      </c>
      <c r="L732" s="23">
        <v>44242</v>
      </c>
      <c r="M732" s="24">
        <v>145</v>
      </c>
      <c r="N732" t="s">
        <v>339</v>
      </c>
    </row>
    <row r="733" spans="1:14">
      <c r="A733" s="21">
        <v>2900</v>
      </c>
      <c r="B733" t="s">
        <v>1117</v>
      </c>
      <c r="C733" t="s">
        <v>306</v>
      </c>
      <c r="D733" s="22">
        <v>37</v>
      </c>
      <c r="E733" s="22">
        <v>28</v>
      </c>
      <c r="F733" s="22">
        <v>0</v>
      </c>
      <c r="G733" t="s">
        <v>302</v>
      </c>
      <c r="H733" t="s">
        <v>307</v>
      </c>
      <c r="I733" t="s">
        <v>303</v>
      </c>
      <c r="J733" t="s">
        <v>304</v>
      </c>
      <c r="K733" t="s">
        <v>247</v>
      </c>
      <c r="L733" s="23">
        <v>44403</v>
      </c>
      <c r="M733" s="24">
        <v>65</v>
      </c>
      <c r="N733" t="s">
        <v>287</v>
      </c>
    </row>
    <row r="734" spans="1:14">
      <c r="A734" s="21">
        <v>2911</v>
      </c>
      <c r="B734" t="s">
        <v>1118</v>
      </c>
      <c r="C734" t="s">
        <v>306</v>
      </c>
      <c r="D734" s="22">
        <v>6</v>
      </c>
      <c r="E734" s="22">
        <v>5</v>
      </c>
      <c r="F734" s="22">
        <v>0</v>
      </c>
      <c r="G734" t="s">
        <v>302</v>
      </c>
      <c r="H734" t="s">
        <v>307</v>
      </c>
      <c r="I734" t="s">
        <v>303</v>
      </c>
      <c r="J734" t="s">
        <v>304</v>
      </c>
      <c r="K734" t="s">
        <v>247</v>
      </c>
      <c r="L734" s="23">
        <v>44319</v>
      </c>
      <c r="M734" s="24">
        <v>11</v>
      </c>
      <c r="N734" t="s">
        <v>339</v>
      </c>
    </row>
    <row r="735" spans="1:14">
      <c r="A735" s="21">
        <v>2945</v>
      </c>
      <c r="B735" t="s">
        <v>1119</v>
      </c>
      <c r="C735" t="s">
        <v>306</v>
      </c>
      <c r="D735" s="22">
        <v>138</v>
      </c>
      <c r="E735" s="22">
        <v>212</v>
      </c>
      <c r="F735" s="22">
        <v>0</v>
      </c>
      <c r="G735" t="s">
        <v>302</v>
      </c>
      <c r="H735" t="s">
        <v>307</v>
      </c>
      <c r="I735" t="s">
        <v>303</v>
      </c>
      <c r="J735" t="s">
        <v>304</v>
      </c>
      <c r="K735" t="s">
        <v>247</v>
      </c>
      <c r="L735" s="23">
        <v>44403</v>
      </c>
      <c r="M735" s="24">
        <v>350</v>
      </c>
      <c r="N735" t="s">
        <v>287</v>
      </c>
    </row>
    <row r="736" spans="1:14">
      <c r="A736" s="21">
        <v>2958</v>
      </c>
      <c r="B736" t="s">
        <v>1120</v>
      </c>
      <c r="C736" t="s">
        <v>381</v>
      </c>
      <c r="D736" s="22">
        <v>26</v>
      </c>
      <c r="E736" s="22">
        <v>27</v>
      </c>
      <c r="F736" s="22">
        <v>0</v>
      </c>
      <c r="G736" t="s">
        <v>302</v>
      </c>
      <c r="H736" t="s">
        <v>307</v>
      </c>
      <c r="I736" t="s">
        <v>303</v>
      </c>
      <c r="J736" t="s">
        <v>304</v>
      </c>
      <c r="K736" t="s">
        <v>247</v>
      </c>
      <c r="L736" s="23">
        <v>44958</v>
      </c>
      <c r="M736" s="24">
        <v>53</v>
      </c>
      <c r="N736" t="s">
        <v>332</v>
      </c>
    </row>
    <row r="737" spans="1:14">
      <c r="A737" s="21">
        <v>2962</v>
      </c>
      <c r="B737" t="s">
        <v>1121</v>
      </c>
      <c r="C737" t="s">
        <v>423</v>
      </c>
      <c r="D737" s="22">
        <v>32</v>
      </c>
      <c r="E737" s="22">
        <v>36</v>
      </c>
      <c r="F737" s="22">
        <v>0</v>
      </c>
      <c r="G737" t="s">
        <v>1121</v>
      </c>
      <c r="H737" t="s">
        <v>307</v>
      </c>
      <c r="I737" t="s">
        <v>311</v>
      </c>
      <c r="J737" t="s">
        <v>311</v>
      </c>
      <c r="K737" t="s">
        <v>247</v>
      </c>
      <c r="M737" s="24">
        <v>68</v>
      </c>
      <c r="N737" t="s">
        <v>311</v>
      </c>
    </row>
    <row r="738" spans="1:14">
      <c r="A738" s="21">
        <v>2969</v>
      </c>
      <c r="B738" t="s">
        <v>1122</v>
      </c>
      <c r="C738" t="s">
        <v>306</v>
      </c>
      <c r="D738" s="22">
        <v>49</v>
      </c>
      <c r="E738" s="22">
        <v>68</v>
      </c>
      <c r="F738" s="22">
        <v>0</v>
      </c>
      <c r="G738" t="s">
        <v>302</v>
      </c>
      <c r="H738" t="s">
        <v>307</v>
      </c>
      <c r="I738" t="s">
        <v>303</v>
      </c>
      <c r="J738" t="s">
        <v>304</v>
      </c>
      <c r="K738" t="s">
        <v>247</v>
      </c>
      <c r="L738" s="23">
        <v>44236</v>
      </c>
      <c r="M738" s="24">
        <v>117</v>
      </c>
      <c r="N738" t="s">
        <v>339</v>
      </c>
    </row>
    <row r="739" spans="1:14">
      <c r="A739" s="21">
        <v>2970</v>
      </c>
      <c r="B739" t="s">
        <v>1123</v>
      </c>
      <c r="C739" t="s">
        <v>306</v>
      </c>
      <c r="D739" s="22">
        <v>143</v>
      </c>
      <c r="E739" s="22">
        <v>234</v>
      </c>
      <c r="F739" s="22">
        <v>0</v>
      </c>
      <c r="G739" t="s">
        <v>302</v>
      </c>
      <c r="H739" t="s">
        <v>307</v>
      </c>
      <c r="I739" t="s">
        <v>303</v>
      </c>
      <c r="J739" t="s">
        <v>304</v>
      </c>
      <c r="K739" t="s">
        <v>247</v>
      </c>
      <c r="L739" s="23">
        <v>44235</v>
      </c>
      <c r="M739" s="24">
        <v>377</v>
      </c>
      <c r="N739" t="s">
        <v>339</v>
      </c>
    </row>
    <row r="740" spans="1:14">
      <c r="A740" s="21">
        <v>2977</v>
      </c>
      <c r="B740" t="s">
        <v>1124</v>
      </c>
      <c r="C740" t="s">
        <v>357</v>
      </c>
      <c r="D740" s="22">
        <v>154</v>
      </c>
      <c r="E740" s="22">
        <v>161</v>
      </c>
      <c r="F740" s="22">
        <v>0</v>
      </c>
      <c r="G740" t="s">
        <v>391</v>
      </c>
      <c r="H740" t="s">
        <v>361</v>
      </c>
      <c r="I740" t="s">
        <v>336</v>
      </c>
      <c r="J740" t="s">
        <v>232</v>
      </c>
      <c r="K740" t="s">
        <v>247</v>
      </c>
      <c r="L740" s="23">
        <v>44319</v>
      </c>
      <c r="M740" s="24">
        <v>315</v>
      </c>
      <c r="N740" t="s">
        <v>339</v>
      </c>
    </row>
    <row r="741" spans="1:14">
      <c r="A741" s="21">
        <v>2989</v>
      </c>
      <c r="B741" t="s">
        <v>1125</v>
      </c>
      <c r="C741" t="s">
        <v>423</v>
      </c>
      <c r="D741" s="22">
        <v>53</v>
      </c>
      <c r="E741" s="22">
        <v>83</v>
      </c>
      <c r="F741" s="22">
        <v>0</v>
      </c>
      <c r="G741" t="s">
        <v>1125</v>
      </c>
      <c r="H741" t="s">
        <v>307</v>
      </c>
      <c r="I741" t="s">
        <v>348</v>
      </c>
      <c r="J741" t="s">
        <v>232</v>
      </c>
      <c r="K741" t="s">
        <v>247</v>
      </c>
      <c r="L741" s="23">
        <v>44230</v>
      </c>
      <c r="M741" s="24">
        <v>136</v>
      </c>
      <c r="N741" t="s">
        <v>339</v>
      </c>
    </row>
    <row r="742" spans="1:14">
      <c r="A742" s="21">
        <v>3001</v>
      </c>
      <c r="B742" t="s">
        <v>1126</v>
      </c>
      <c r="C742" t="s">
        <v>306</v>
      </c>
      <c r="D742" s="22">
        <v>39</v>
      </c>
      <c r="E742" s="22">
        <v>72</v>
      </c>
      <c r="F742" s="22">
        <v>0</v>
      </c>
      <c r="G742" t="s">
        <v>302</v>
      </c>
      <c r="H742" t="s">
        <v>307</v>
      </c>
      <c r="I742" t="s">
        <v>303</v>
      </c>
      <c r="J742" t="s">
        <v>304</v>
      </c>
      <c r="K742" t="s">
        <v>247</v>
      </c>
      <c r="L742" s="23">
        <v>44230</v>
      </c>
      <c r="M742" s="24">
        <v>111</v>
      </c>
      <c r="N742" t="s">
        <v>339</v>
      </c>
    </row>
    <row r="743" spans="1:14">
      <c r="A743" s="21">
        <v>3008</v>
      </c>
      <c r="B743" t="s">
        <v>1127</v>
      </c>
      <c r="C743" t="s">
        <v>306</v>
      </c>
      <c r="D743" s="22">
        <v>97</v>
      </c>
      <c r="E743" s="22">
        <v>114</v>
      </c>
      <c r="F743" s="22">
        <v>0</v>
      </c>
      <c r="G743" t="s">
        <v>302</v>
      </c>
      <c r="H743" t="s">
        <v>307</v>
      </c>
      <c r="I743" t="s">
        <v>303</v>
      </c>
      <c r="J743" t="s">
        <v>304</v>
      </c>
      <c r="K743" t="s">
        <v>247</v>
      </c>
      <c r="L743" s="23">
        <v>44230</v>
      </c>
      <c r="M743" s="24">
        <v>211</v>
      </c>
      <c r="N743" t="s">
        <v>339</v>
      </c>
    </row>
    <row r="744" spans="1:14">
      <c r="A744" s="21">
        <v>3015</v>
      </c>
      <c r="B744" t="s">
        <v>1128</v>
      </c>
      <c r="C744" t="s">
        <v>306</v>
      </c>
      <c r="D744" s="22">
        <v>44</v>
      </c>
      <c r="E744" s="22">
        <v>91</v>
      </c>
      <c r="F744" s="22">
        <v>0</v>
      </c>
      <c r="G744" t="s">
        <v>302</v>
      </c>
      <c r="H744" t="s">
        <v>307</v>
      </c>
      <c r="I744" t="s">
        <v>303</v>
      </c>
      <c r="J744" t="s">
        <v>304</v>
      </c>
      <c r="K744" t="s">
        <v>247</v>
      </c>
      <c r="L744" s="23">
        <v>44230</v>
      </c>
      <c r="M744" s="24">
        <v>135</v>
      </c>
      <c r="N744" t="s">
        <v>339</v>
      </c>
    </row>
    <row r="745" spans="1:14">
      <c r="A745" s="21">
        <v>3018</v>
      </c>
      <c r="B745" t="s">
        <v>1129</v>
      </c>
      <c r="C745" t="s">
        <v>306</v>
      </c>
      <c r="D745" s="22">
        <v>67</v>
      </c>
      <c r="E745" s="22">
        <v>130</v>
      </c>
      <c r="F745" s="22">
        <v>0</v>
      </c>
      <c r="G745" t="s">
        <v>302</v>
      </c>
      <c r="H745" t="s">
        <v>307</v>
      </c>
      <c r="I745" t="s">
        <v>303</v>
      </c>
      <c r="J745" t="s">
        <v>304</v>
      </c>
      <c r="K745" t="s">
        <v>247</v>
      </c>
      <c r="L745" s="23">
        <v>44242</v>
      </c>
      <c r="M745" s="24">
        <v>197</v>
      </c>
      <c r="N745" t="s">
        <v>339</v>
      </c>
    </row>
    <row r="746" spans="1:14">
      <c r="A746" s="21">
        <v>3020</v>
      </c>
      <c r="B746" t="s">
        <v>1130</v>
      </c>
      <c r="C746" t="s">
        <v>357</v>
      </c>
      <c r="D746" s="22">
        <v>7</v>
      </c>
      <c r="E746" s="22">
        <v>8</v>
      </c>
      <c r="F746" s="22">
        <v>0</v>
      </c>
      <c r="G746" t="s">
        <v>468</v>
      </c>
      <c r="H746" t="s">
        <v>307</v>
      </c>
      <c r="I746" t="s">
        <v>336</v>
      </c>
      <c r="J746" t="s">
        <v>232</v>
      </c>
      <c r="K746" t="s">
        <v>247</v>
      </c>
      <c r="L746" s="23">
        <v>44298</v>
      </c>
      <c r="M746" s="24">
        <v>15</v>
      </c>
      <c r="N746" t="s">
        <v>339</v>
      </c>
    </row>
    <row r="747" spans="1:14">
      <c r="A747" s="21">
        <v>3023</v>
      </c>
      <c r="B747" t="s">
        <v>1131</v>
      </c>
      <c r="C747" t="s">
        <v>306</v>
      </c>
      <c r="D747" s="22">
        <v>41</v>
      </c>
      <c r="E747" s="22">
        <v>70</v>
      </c>
      <c r="F747" s="22">
        <v>0</v>
      </c>
      <c r="G747" t="s">
        <v>302</v>
      </c>
      <c r="H747" t="s">
        <v>307</v>
      </c>
      <c r="I747" t="s">
        <v>303</v>
      </c>
      <c r="J747" t="s">
        <v>304</v>
      </c>
      <c r="K747" t="s">
        <v>247</v>
      </c>
      <c r="L747" s="23">
        <v>44298</v>
      </c>
      <c r="M747" s="24">
        <v>111</v>
      </c>
      <c r="N747" t="s">
        <v>339</v>
      </c>
    </row>
    <row r="748" spans="1:14">
      <c r="A748" s="21">
        <v>3029</v>
      </c>
      <c r="B748" t="s">
        <v>1132</v>
      </c>
      <c r="C748" t="s">
        <v>423</v>
      </c>
      <c r="D748" s="22">
        <v>76</v>
      </c>
      <c r="E748" s="22">
        <v>78</v>
      </c>
      <c r="F748" s="22">
        <v>0</v>
      </c>
      <c r="G748" t="s">
        <v>1132</v>
      </c>
      <c r="H748" t="s">
        <v>307</v>
      </c>
      <c r="I748" t="s">
        <v>286</v>
      </c>
      <c r="J748" t="s">
        <v>232</v>
      </c>
      <c r="K748" t="s">
        <v>247</v>
      </c>
      <c r="L748" s="23">
        <v>44230</v>
      </c>
      <c r="M748" s="24">
        <v>154</v>
      </c>
      <c r="N748" t="s">
        <v>339</v>
      </c>
    </row>
    <row r="749" spans="1:14">
      <c r="A749" s="21">
        <v>3032</v>
      </c>
      <c r="B749" t="s">
        <v>1133</v>
      </c>
      <c r="C749" t="s">
        <v>306</v>
      </c>
      <c r="D749" s="22">
        <v>102</v>
      </c>
      <c r="E749" s="22">
        <v>150</v>
      </c>
      <c r="F749" s="22">
        <v>0</v>
      </c>
      <c r="G749" t="s">
        <v>302</v>
      </c>
      <c r="H749" t="s">
        <v>307</v>
      </c>
      <c r="I749" t="s">
        <v>303</v>
      </c>
      <c r="J749" t="s">
        <v>304</v>
      </c>
      <c r="K749" t="s">
        <v>247</v>
      </c>
      <c r="L749" s="23">
        <v>44228</v>
      </c>
      <c r="M749" s="24">
        <v>252</v>
      </c>
      <c r="N749" t="s">
        <v>339</v>
      </c>
    </row>
    <row r="750" spans="1:14">
      <c r="A750" s="21">
        <v>3044</v>
      </c>
      <c r="B750" t="s">
        <v>1134</v>
      </c>
      <c r="C750" t="s">
        <v>306</v>
      </c>
      <c r="D750" s="22">
        <v>63</v>
      </c>
      <c r="E750" s="22">
        <v>84</v>
      </c>
      <c r="F750" s="22">
        <v>0</v>
      </c>
      <c r="G750" t="s">
        <v>302</v>
      </c>
      <c r="H750" t="s">
        <v>307</v>
      </c>
      <c r="I750" t="s">
        <v>303</v>
      </c>
      <c r="J750" t="s">
        <v>304</v>
      </c>
      <c r="K750" t="s">
        <v>247</v>
      </c>
      <c r="L750" s="23">
        <v>44230</v>
      </c>
      <c r="M750" s="24">
        <v>147</v>
      </c>
      <c r="N750" t="s">
        <v>339</v>
      </c>
    </row>
    <row r="751" spans="1:14">
      <c r="A751" s="21">
        <v>3046</v>
      </c>
      <c r="B751" t="s">
        <v>1135</v>
      </c>
      <c r="C751" t="s">
        <v>423</v>
      </c>
      <c r="D751" s="22">
        <v>33</v>
      </c>
      <c r="E751" s="22">
        <v>54</v>
      </c>
      <c r="F751" s="22">
        <v>0</v>
      </c>
      <c r="G751" t="s">
        <v>1125</v>
      </c>
      <c r="H751" t="s">
        <v>310</v>
      </c>
      <c r="I751" t="s">
        <v>292</v>
      </c>
      <c r="J751" t="s">
        <v>232</v>
      </c>
      <c r="K751" t="s">
        <v>247</v>
      </c>
      <c r="L751" s="23">
        <v>44795</v>
      </c>
      <c r="M751" s="24">
        <v>87</v>
      </c>
      <c r="N751" t="s">
        <v>1136</v>
      </c>
    </row>
    <row r="752" spans="1:14">
      <c r="A752" s="21">
        <v>3051</v>
      </c>
      <c r="B752" t="s">
        <v>1137</v>
      </c>
      <c r="C752" t="s">
        <v>306</v>
      </c>
      <c r="D752" s="22">
        <v>78</v>
      </c>
      <c r="E752" s="22">
        <v>108</v>
      </c>
      <c r="F752" s="22">
        <v>0</v>
      </c>
      <c r="G752" t="s">
        <v>302</v>
      </c>
      <c r="H752" t="s">
        <v>307</v>
      </c>
      <c r="I752" t="s">
        <v>303</v>
      </c>
      <c r="J752" t="s">
        <v>304</v>
      </c>
      <c r="K752" t="s">
        <v>247</v>
      </c>
      <c r="L752" s="23">
        <v>44230</v>
      </c>
      <c r="M752" s="24">
        <v>186</v>
      </c>
      <c r="N752" t="s">
        <v>339</v>
      </c>
    </row>
    <row r="753" spans="1:14">
      <c r="A753" s="21">
        <v>3062</v>
      </c>
      <c r="B753" t="s">
        <v>1138</v>
      </c>
      <c r="C753" t="s">
        <v>360</v>
      </c>
      <c r="D753" s="22">
        <v>14</v>
      </c>
      <c r="E753" s="22">
        <v>21</v>
      </c>
      <c r="F753" s="22">
        <v>0</v>
      </c>
      <c r="G753" t="s">
        <v>302</v>
      </c>
      <c r="H753" t="s">
        <v>361</v>
      </c>
      <c r="I753" t="s">
        <v>303</v>
      </c>
      <c r="J753" t="s">
        <v>304</v>
      </c>
      <c r="K753" t="s">
        <v>247</v>
      </c>
      <c r="L753" s="23">
        <v>44333</v>
      </c>
      <c r="M753" s="24">
        <v>35</v>
      </c>
      <c r="N753" t="s">
        <v>339</v>
      </c>
    </row>
    <row r="754" spans="1:14">
      <c r="A754" s="21">
        <v>3074</v>
      </c>
      <c r="B754" t="s">
        <v>1139</v>
      </c>
      <c r="C754" t="s">
        <v>306</v>
      </c>
      <c r="D754" s="22">
        <v>90</v>
      </c>
      <c r="E754" s="22">
        <v>115</v>
      </c>
      <c r="F754" s="22">
        <v>0</v>
      </c>
      <c r="G754" t="s">
        <v>302</v>
      </c>
      <c r="H754" t="s">
        <v>307</v>
      </c>
      <c r="I754" t="s">
        <v>303</v>
      </c>
      <c r="J754" t="s">
        <v>304</v>
      </c>
      <c r="K754" t="s">
        <v>247</v>
      </c>
      <c r="L754" s="23">
        <v>44228</v>
      </c>
      <c r="M754" s="24">
        <v>205</v>
      </c>
      <c r="N754" t="s">
        <v>339</v>
      </c>
    </row>
    <row r="755" spans="1:14">
      <c r="A755" s="21">
        <v>3102</v>
      </c>
      <c r="B755" t="s">
        <v>1140</v>
      </c>
      <c r="C755" t="s">
        <v>298</v>
      </c>
      <c r="D755" s="22">
        <v>21</v>
      </c>
      <c r="E755" s="22">
        <v>1</v>
      </c>
      <c r="F755" s="22">
        <v>0</v>
      </c>
      <c r="G755" t="s">
        <v>1140</v>
      </c>
      <c r="H755" t="s">
        <v>300</v>
      </c>
      <c r="I755" t="s">
        <v>336</v>
      </c>
      <c r="J755" t="s">
        <v>232</v>
      </c>
      <c r="K755" t="s">
        <v>247</v>
      </c>
      <c r="M755" s="24">
        <v>22</v>
      </c>
      <c r="N755" t="s">
        <v>311</v>
      </c>
    </row>
    <row r="756" spans="1:14">
      <c r="A756" s="21">
        <v>3104</v>
      </c>
      <c r="B756" t="s">
        <v>1141</v>
      </c>
      <c r="C756" t="s">
        <v>298</v>
      </c>
      <c r="D756" s="22">
        <v>57</v>
      </c>
      <c r="E756" s="22">
        <v>91</v>
      </c>
      <c r="F756" s="22">
        <v>0</v>
      </c>
      <c r="G756" t="s">
        <v>302</v>
      </c>
      <c r="H756" t="s">
        <v>358</v>
      </c>
      <c r="I756" t="s">
        <v>303</v>
      </c>
      <c r="J756" t="s">
        <v>304</v>
      </c>
      <c r="K756" t="s">
        <v>247</v>
      </c>
      <c r="L756" s="23">
        <v>44319</v>
      </c>
      <c r="M756" s="24">
        <v>148</v>
      </c>
      <c r="N756" t="s">
        <v>339</v>
      </c>
    </row>
    <row r="757" spans="1:14">
      <c r="A757" s="21">
        <v>3192</v>
      </c>
      <c r="B757" t="s">
        <v>1142</v>
      </c>
      <c r="C757" t="s">
        <v>321</v>
      </c>
      <c r="D757" s="22">
        <v>16</v>
      </c>
      <c r="E757" s="22">
        <v>21</v>
      </c>
      <c r="F757" s="22">
        <v>0</v>
      </c>
      <c r="G757" t="s">
        <v>302</v>
      </c>
      <c r="H757" t="s">
        <v>361</v>
      </c>
      <c r="I757" t="s">
        <v>303</v>
      </c>
      <c r="J757" t="s">
        <v>304</v>
      </c>
      <c r="K757" t="s">
        <v>247</v>
      </c>
      <c r="L757" s="23">
        <v>44319</v>
      </c>
      <c r="M757" s="24">
        <v>37</v>
      </c>
      <c r="N757" t="s">
        <v>339</v>
      </c>
    </row>
    <row r="758" spans="1:14">
      <c r="A758" s="21">
        <v>3213</v>
      </c>
      <c r="B758" t="s">
        <v>1143</v>
      </c>
      <c r="C758" t="s">
        <v>360</v>
      </c>
      <c r="D758" s="22">
        <v>83</v>
      </c>
      <c r="E758" s="22">
        <v>129</v>
      </c>
      <c r="F758" s="22">
        <v>0</v>
      </c>
      <c r="G758" t="s">
        <v>302</v>
      </c>
      <c r="H758" t="s">
        <v>361</v>
      </c>
      <c r="I758" t="s">
        <v>303</v>
      </c>
      <c r="J758" t="s">
        <v>304</v>
      </c>
      <c r="K758" t="s">
        <v>247</v>
      </c>
      <c r="L758" s="23">
        <v>44319</v>
      </c>
      <c r="M758" s="24">
        <v>212</v>
      </c>
      <c r="N758" t="s">
        <v>339</v>
      </c>
    </row>
    <row r="759" spans="1:14">
      <c r="A759" s="21">
        <v>3235</v>
      </c>
      <c r="B759" t="s">
        <v>1144</v>
      </c>
      <c r="C759" t="s">
        <v>321</v>
      </c>
      <c r="D759" s="22">
        <v>102</v>
      </c>
      <c r="E759" s="22">
        <v>141</v>
      </c>
      <c r="F759" s="22">
        <v>0</v>
      </c>
      <c r="G759" t="s">
        <v>302</v>
      </c>
      <c r="H759" t="s">
        <v>361</v>
      </c>
      <c r="I759" t="s">
        <v>303</v>
      </c>
      <c r="J759" t="s">
        <v>304</v>
      </c>
      <c r="K759" t="s">
        <v>247</v>
      </c>
      <c r="L759" s="23">
        <v>44319</v>
      </c>
      <c r="M759" s="24">
        <v>243</v>
      </c>
      <c r="N759" t="s">
        <v>339</v>
      </c>
    </row>
    <row r="760" spans="1:14">
      <c r="A760" s="21">
        <v>3236</v>
      </c>
      <c r="B760" t="s">
        <v>1145</v>
      </c>
      <c r="C760" t="s">
        <v>321</v>
      </c>
      <c r="D760" s="22">
        <v>96</v>
      </c>
      <c r="E760" s="22">
        <v>126</v>
      </c>
      <c r="F760" s="22">
        <v>0</v>
      </c>
      <c r="G760" t="s">
        <v>302</v>
      </c>
      <c r="H760" t="s">
        <v>361</v>
      </c>
      <c r="I760" t="s">
        <v>303</v>
      </c>
      <c r="J760" t="s">
        <v>304</v>
      </c>
      <c r="K760" t="s">
        <v>247</v>
      </c>
      <c r="L760" s="23">
        <v>44319</v>
      </c>
      <c r="M760" s="24">
        <v>222</v>
      </c>
      <c r="N760" t="s">
        <v>339</v>
      </c>
    </row>
    <row r="761" spans="1:14">
      <c r="A761" s="21">
        <v>3280</v>
      </c>
      <c r="B761" t="s">
        <v>1146</v>
      </c>
      <c r="C761" t="s">
        <v>289</v>
      </c>
      <c r="D761" s="22">
        <v>26</v>
      </c>
      <c r="E761" s="22">
        <v>22</v>
      </c>
      <c r="F761" s="22">
        <v>0</v>
      </c>
      <c r="G761" t="s">
        <v>1146</v>
      </c>
      <c r="H761" t="s">
        <v>400</v>
      </c>
      <c r="I761" t="s">
        <v>286</v>
      </c>
      <c r="J761" t="s">
        <v>232</v>
      </c>
      <c r="K761" t="s">
        <v>247</v>
      </c>
      <c r="L761" s="23">
        <v>44231</v>
      </c>
      <c r="M761" s="24">
        <v>48</v>
      </c>
      <c r="N761" t="s">
        <v>339</v>
      </c>
    </row>
    <row r="762" spans="1:14">
      <c r="A762" s="21">
        <v>3288</v>
      </c>
      <c r="B762" t="s">
        <v>1147</v>
      </c>
      <c r="C762" t="s">
        <v>399</v>
      </c>
      <c r="D762" s="22">
        <v>58</v>
      </c>
      <c r="E762" s="22">
        <v>84</v>
      </c>
      <c r="F762" s="22">
        <v>0</v>
      </c>
      <c r="G762" t="s">
        <v>302</v>
      </c>
      <c r="H762" t="s">
        <v>400</v>
      </c>
      <c r="I762" t="s">
        <v>303</v>
      </c>
      <c r="J762" t="s">
        <v>304</v>
      </c>
      <c r="K762" t="s">
        <v>247</v>
      </c>
      <c r="L762" s="23">
        <v>44231</v>
      </c>
      <c r="M762" s="24">
        <v>142</v>
      </c>
      <c r="N762" t="s">
        <v>339</v>
      </c>
    </row>
    <row r="763" spans="1:14">
      <c r="A763" s="21">
        <v>3295</v>
      </c>
      <c r="B763" t="s">
        <v>1148</v>
      </c>
      <c r="C763" t="s">
        <v>399</v>
      </c>
      <c r="D763" s="22">
        <v>30</v>
      </c>
      <c r="E763" s="22">
        <v>60</v>
      </c>
      <c r="F763" s="22">
        <v>0</v>
      </c>
      <c r="G763" t="s">
        <v>302</v>
      </c>
      <c r="H763" t="s">
        <v>361</v>
      </c>
      <c r="I763" t="s">
        <v>303</v>
      </c>
      <c r="J763" t="s">
        <v>304</v>
      </c>
      <c r="K763" t="s">
        <v>247</v>
      </c>
      <c r="L763" s="23">
        <v>44319</v>
      </c>
      <c r="M763" s="24">
        <v>90</v>
      </c>
      <c r="N763" t="s">
        <v>339</v>
      </c>
    </row>
    <row r="764" spans="1:14">
      <c r="A764" s="21">
        <v>3307</v>
      </c>
      <c r="B764" t="s">
        <v>1149</v>
      </c>
      <c r="C764" t="s">
        <v>289</v>
      </c>
      <c r="D764" s="22">
        <v>9</v>
      </c>
      <c r="E764" s="22">
        <v>12</v>
      </c>
      <c r="F764" s="22">
        <v>0</v>
      </c>
      <c r="G764" t="s">
        <v>1149</v>
      </c>
      <c r="H764" t="s">
        <v>400</v>
      </c>
      <c r="I764" t="s">
        <v>286</v>
      </c>
      <c r="J764" t="s">
        <v>232</v>
      </c>
      <c r="K764" t="s">
        <v>247</v>
      </c>
      <c r="L764" s="23">
        <v>44438</v>
      </c>
      <c r="M764" s="24">
        <v>21</v>
      </c>
      <c r="N764" t="s">
        <v>287</v>
      </c>
    </row>
    <row r="765" spans="1:14">
      <c r="A765" s="21">
        <v>3322</v>
      </c>
      <c r="B765" t="s">
        <v>1150</v>
      </c>
      <c r="C765" t="s">
        <v>399</v>
      </c>
      <c r="D765" s="22">
        <v>41</v>
      </c>
      <c r="E765" s="22">
        <v>62</v>
      </c>
      <c r="F765" s="22">
        <v>0</v>
      </c>
      <c r="G765" t="s">
        <v>302</v>
      </c>
      <c r="H765" t="s">
        <v>361</v>
      </c>
      <c r="I765" t="s">
        <v>303</v>
      </c>
      <c r="J765" t="s">
        <v>304</v>
      </c>
      <c r="K765" t="s">
        <v>247</v>
      </c>
      <c r="L765" s="23">
        <v>44774</v>
      </c>
      <c r="M765" s="24">
        <v>103</v>
      </c>
      <c r="N765" t="s">
        <v>374</v>
      </c>
    </row>
    <row r="766" spans="1:14">
      <c r="A766" s="21">
        <v>3361</v>
      </c>
      <c r="B766" t="s">
        <v>1151</v>
      </c>
      <c r="C766" t="s">
        <v>399</v>
      </c>
      <c r="D766" s="22">
        <v>76</v>
      </c>
      <c r="E766" s="22">
        <v>136</v>
      </c>
      <c r="F766" s="22">
        <v>0</v>
      </c>
      <c r="G766" t="s">
        <v>302</v>
      </c>
      <c r="H766" t="s">
        <v>361</v>
      </c>
      <c r="I766" t="s">
        <v>303</v>
      </c>
      <c r="J766" t="s">
        <v>304</v>
      </c>
      <c r="K766" t="s">
        <v>247</v>
      </c>
      <c r="L766" s="23">
        <v>45323</v>
      </c>
      <c r="M766" s="24">
        <v>212</v>
      </c>
      <c r="N766" t="s">
        <v>415</v>
      </c>
    </row>
    <row r="767" spans="1:14">
      <c r="A767" s="21">
        <v>3369</v>
      </c>
      <c r="B767" t="s">
        <v>1152</v>
      </c>
      <c r="C767" t="s">
        <v>289</v>
      </c>
      <c r="D767" s="22">
        <v>14</v>
      </c>
      <c r="E767" s="22">
        <v>10</v>
      </c>
      <c r="F767" s="22">
        <v>0</v>
      </c>
      <c r="G767" t="s">
        <v>1152</v>
      </c>
      <c r="H767" t="s">
        <v>361</v>
      </c>
      <c r="I767" t="s">
        <v>286</v>
      </c>
      <c r="J767" t="s">
        <v>232</v>
      </c>
      <c r="K767" t="s">
        <v>247</v>
      </c>
      <c r="L767" s="23">
        <v>44228</v>
      </c>
      <c r="M767" s="24">
        <v>24</v>
      </c>
      <c r="N767" t="s">
        <v>339</v>
      </c>
    </row>
    <row r="768" spans="1:14">
      <c r="A768" s="21">
        <v>3387</v>
      </c>
      <c r="B768" t="s">
        <v>1153</v>
      </c>
      <c r="C768" t="s">
        <v>313</v>
      </c>
      <c r="D768" s="22">
        <v>3</v>
      </c>
      <c r="E768" s="22">
        <v>4</v>
      </c>
      <c r="F768" s="22">
        <v>0</v>
      </c>
      <c r="G768" t="s">
        <v>1153</v>
      </c>
      <c r="H768" t="s">
        <v>400</v>
      </c>
      <c r="I768" t="s">
        <v>286</v>
      </c>
      <c r="J768" t="s">
        <v>232</v>
      </c>
      <c r="K768" t="s">
        <v>247</v>
      </c>
      <c r="L768" s="23">
        <v>45936</v>
      </c>
      <c r="M768" s="24">
        <v>7</v>
      </c>
      <c r="N768" t="s">
        <v>311</v>
      </c>
    </row>
    <row r="769" spans="1:14">
      <c r="A769" s="21">
        <v>3388</v>
      </c>
      <c r="B769" t="s">
        <v>1154</v>
      </c>
      <c r="C769" t="s">
        <v>399</v>
      </c>
      <c r="D769" s="22">
        <v>139</v>
      </c>
      <c r="E769" s="22">
        <v>242</v>
      </c>
      <c r="F769" s="22">
        <v>0</v>
      </c>
      <c r="G769" t="s">
        <v>302</v>
      </c>
      <c r="H769" t="s">
        <v>400</v>
      </c>
      <c r="I769" t="s">
        <v>303</v>
      </c>
      <c r="J769" t="s">
        <v>304</v>
      </c>
      <c r="K769" t="s">
        <v>247</v>
      </c>
      <c r="L769" s="23">
        <v>44958</v>
      </c>
      <c r="M769" s="24">
        <v>381</v>
      </c>
      <c r="N769" t="s">
        <v>332</v>
      </c>
    </row>
    <row r="770" spans="1:14">
      <c r="A770" s="21">
        <v>3426</v>
      </c>
      <c r="B770" t="s">
        <v>1155</v>
      </c>
      <c r="C770" t="s">
        <v>289</v>
      </c>
      <c r="D770" s="22">
        <v>17</v>
      </c>
      <c r="E770" s="22">
        <v>31</v>
      </c>
      <c r="F770" s="22">
        <v>0</v>
      </c>
      <c r="G770" t="s">
        <v>1156</v>
      </c>
      <c r="H770" t="s">
        <v>400</v>
      </c>
      <c r="I770" t="s">
        <v>292</v>
      </c>
      <c r="J770" t="s">
        <v>232</v>
      </c>
      <c r="K770" t="s">
        <v>247</v>
      </c>
      <c r="L770" s="23">
        <v>44231</v>
      </c>
      <c r="M770" s="24">
        <v>48</v>
      </c>
      <c r="N770" t="s">
        <v>339</v>
      </c>
    </row>
    <row r="771" spans="1:14">
      <c r="A771" s="21">
        <v>3452</v>
      </c>
      <c r="B771" t="s">
        <v>1157</v>
      </c>
      <c r="C771" t="s">
        <v>289</v>
      </c>
      <c r="D771" s="22">
        <v>6</v>
      </c>
      <c r="E771" s="22">
        <v>3</v>
      </c>
      <c r="F771" s="22">
        <v>0</v>
      </c>
      <c r="G771" t="s">
        <v>1157</v>
      </c>
      <c r="H771" t="s">
        <v>400</v>
      </c>
      <c r="I771" t="s">
        <v>286</v>
      </c>
      <c r="J771" t="s">
        <v>232</v>
      </c>
      <c r="K771" t="s">
        <v>247</v>
      </c>
      <c r="L771" s="23">
        <v>44431</v>
      </c>
      <c r="M771" s="24">
        <v>9</v>
      </c>
      <c r="N771" t="s">
        <v>287</v>
      </c>
    </row>
    <row r="772" spans="1:14">
      <c r="A772" s="21">
        <v>3476</v>
      </c>
      <c r="B772" t="s">
        <v>1158</v>
      </c>
      <c r="C772" t="s">
        <v>313</v>
      </c>
      <c r="D772" s="22">
        <v>6</v>
      </c>
      <c r="E772" s="22">
        <v>4</v>
      </c>
      <c r="F772" s="22">
        <v>0</v>
      </c>
      <c r="G772" t="s">
        <v>1158</v>
      </c>
      <c r="H772" t="s">
        <v>400</v>
      </c>
      <c r="I772" t="s">
        <v>286</v>
      </c>
      <c r="J772" t="s">
        <v>232</v>
      </c>
      <c r="K772" t="s">
        <v>247</v>
      </c>
      <c r="L772" s="23">
        <v>45936</v>
      </c>
      <c r="M772" s="24">
        <v>10</v>
      </c>
      <c r="N772" t="s">
        <v>1136</v>
      </c>
    </row>
    <row r="773" spans="1:14">
      <c r="A773" s="21">
        <v>3485</v>
      </c>
      <c r="B773" t="s">
        <v>1159</v>
      </c>
      <c r="C773" t="s">
        <v>399</v>
      </c>
      <c r="D773" s="22">
        <v>119</v>
      </c>
      <c r="E773" s="22">
        <v>253</v>
      </c>
      <c r="F773" s="22">
        <v>0</v>
      </c>
      <c r="G773" t="s">
        <v>302</v>
      </c>
      <c r="H773" t="s">
        <v>400</v>
      </c>
      <c r="I773" t="s">
        <v>303</v>
      </c>
      <c r="J773" t="s">
        <v>304</v>
      </c>
      <c r="K773" t="s">
        <v>247</v>
      </c>
      <c r="L773" s="23">
        <v>44231</v>
      </c>
      <c r="M773" s="24">
        <v>372</v>
      </c>
      <c r="N773" t="s">
        <v>339</v>
      </c>
    </row>
    <row r="774" spans="1:14">
      <c r="A774" s="21">
        <v>3495</v>
      </c>
      <c r="B774" t="s">
        <v>1160</v>
      </c>
      <c r="C774" t="s">
        <v>399</v>
      </c>
      <c r="D774" s="22">
        <v>18</v>
      </c>
      <c r="E774" s="22">
        <v>10</v>
      </c>
      <c r="F774" s="22">
        <v>0</v>
      </c>
      <c r="G774" t="s">
        <v>302</v>
      </c>
      <c r="H774" t="s">
        <v>361</v>
      </c>
      <c r="I774" t="s">
        <v>303</v>
      </c>
      <c r="J774" t="s">
        <v>304</v>
      </c>
      <c r="K774" t="s">
        <v>247</v>
      </c>
      <c r="L774" s="23">
        <v>44319</v>
      </c>
      <c r="M774" s="24">
        <v>28</v>
      </c>
      <c r="N774" t="s">
        <v>339</v>
      </c>
    </row>
    <row r="775" spans="1:14">
      <c r="A775" s="21">
        <v>3521</v>
      </c>
      <c r="B775" t="s">
        <v>1161</v>
      </c>
      <c r="C775" t="s">
        <v>399</v>
      </c>
      <c r="D775" s="22">
        <v>67</v>
      </c>
      <c r="E775" s="22">
        <v>104</v>
      </c>
      <c r="F775" s="22">
        <v>0</v>
      </c>
      <c r="G775" t="s">
        <v>302</v>
      </c>
      <c r="H775" t="s">
        <v>400</v>
      </c>
      <c r="I775" t="s">
        <v>303</v>
      </c>
      <c r="J775" t="s">
        <v>304</v>
      </c>
      <c r="K775" t="s">
        <v>247</v>
      </c>
      <c r="L775" s="23">
        <v>44231</v>
      </c>
      <c r="M775" s="24">
        <v>171</v>
      </c>
      <c r="N775" t="s">
        <v>339</v>
      </c>
    </row>
    <row r="776" spans="1:14">
      <c r="A776" s="21">
        <v>3553</v>
      </c>
      <c r="B776" t="s">
        <v>1162</v>
      </c>
      <c r="C776" t="s">
        <v>313</v>
      </c>
      <c r="D776" s="22">
        <v>34</v>
      </c>
      <c r="E776" s="22">
        <v>27</v>
      </c>
      <c r="F776" s="22">
        <v>0</v>
      </c>
      <c r="G776" t="s">
        <v>1162</v>
      </c>
      <c r="H776" t="s">
        <v>400</v>
      </c>
      <c r="I776" t="s">
        <v>286</v>
      </c>
      <c r="J776" t="s">
        <v>232</v>
      </c>
      <c r="K776" t="s">
        <v>247</v>
      </c>
      <c r="L776" s="23">
        <v>45936</v>
      </c>
      <c r="M776" s="24">
        <v>61</v>
      </c>
      <c r="N776" t="s">
        <v>311</v>
      </c>
    </row>
    <row r="777" spans="1:14">
      <c r="A777" s="21">
        <v>3563</v>
      </c>
      <c r="B777" t="s">
        <v>1163</v>
      </c>
      <c r="C777" t="s">
        <v>399</v>
      </c>
      <c r="D777" s="22">
        <v>66</v>
      </c>
      <c r="E777" s="22">
        <v>121</v>
      </c>
      <c r="F777" s="22">
        <v>0</v>
      </c>
      <c r="G777" t="s">
        <v>302</v>
      </c>
      <c r="H777" t="s">
        <v>400</v>
      </c>
      <c r="I777" t="s">
        <v>303</v>
      </c>
      <c r="J777" t="s">
        <v>304</v>
      </c>
      <c r="K777" t="s">
        <v>247</v>
      </c>
      <c r="L777" s="23">
        <v>44452</v>
      </c>
      <c r="M777" s="24">
        <v>187</v>
      </c>
      <c r="N777" t="s">
        <v>287</v>
      </c>
    </row>
    <row r="778" spans="1:14">
      <c r="A778" s="21">
        <v>3581</v>
      </c>
      <c r="B778" t="s">
        <v>1164</v>
      </c>
      <c r="C778" t="s">
        <v>399</v>
      </c>
      <c r="D778" s="22">
        <v>97</v>
      </c>
      <c r="E778" s="22">
        <v>168</v>
      </c>
      <c r="F778" s="22">
        <v>0</v>
      </c>
      <c r="G778" t="s">
        <v>302</v>
      </c>
      <c r="H778" t="s">
        <v>400</v>
      </c>
      <c r="I778" t="s">
        <v>303</v>
      </c>
      <c r="J778" t="s">
        <v>304</v>
      </c>
      <c r="K778" t="s">
        <v>247</v>
      </c>
      <c r="L778" s="23">
        <v>44231</v>
      </c>
      <c r="M778" s="24">
        <v>265</v>
      </c>
      <c r="N778" t="s">
        <v>339</v>
      </c>
    </row>
    <row r="779" spans="1:14">
      <c r="A779" s="21">
        <v>3591</v>
      </c>
      <c r="B779" t="s">
        <v>1165</v>
      </c>
      <c r="C779" t="s">
        <v>399</v>
      </c>
      <c r="D779" s="22">
        <v>238</v>
      </c>
      <c r="E779" s="22">
        <v>273</v>
      </c>
      <c r="F779" s="22">
        <v>0</v>
      </c>
      <c r="G779" t="s">
        <v>302</v>
      </c>
      <c r="H779" t="s">
        <v>400</v>
      </c>
      <c r="I779" t="s">
        <v>303</v>
      </c>
      <c r="J779" t="s">
        <v>304</v>
      </c>
      <c r="K779" t="s">
        <v>247</v>
      </c>
      <c r="L779" s="23">
        <v>44809</v>
      </c>
      <c r="M779" s="24">
        <v>511</v>
      </c>
      <c r="N779" t="s">
        <v>372</v>
      </c>
    </row>
    <row r="780" spans="1:14">
      <c r="A780" s="21">
        <v>3592</v>
      </c>
      <c r="B780" t="s">
        <v>1166</v>
      </c>
      <c r="C780" t="s">
        <v>1013</v>
      </c>
      <c r="D780" s="22">
        <v>16</v>
      </c>
      <c r="E780" s="22">
        <v>12</v>
      </c>
      <c r="F780" s="22">
        <v>0</v>
      </c>
      <c r="G780" t="s">
        <v>311</v>
      </c>
      <c r="H780" t="s">
        <v>361</v>
      </c>
      <c r="I780" t="s">
        <v>286</v>
      </c>
      <c r="J780" t="s">
        <v>261</v>
      </c>
      <c r="K780" t="s">
        <v>247</v>
      </c>
      <c r="M780" s="24">
        <v>28</v>
      </c>
      <c r="N780" t="s">
        <v>311</v>
      </c>
    </row>
    <row r="781" spans="1:14">
      <c r="A781" s="21">
        <v>3683</v>
      </c>
      <c r="B781" t="s">
        <v>1167</v>
      </c>
      <c r="C781" t="s">
        <v>334</v>
      </c>
      <c r="D781" s="22">
        <v>20</v>
      </c>
      <c r="E781" s="22">
        <v>25</v>
      </c>
      <c r="F781" s="22"/>
      <c r="G781" t="s">
        <v>1167</v>
      </c>
      <c r="H781" t="s">
        <v>327</v>
      </c>
      <c r="I781" t="s">
        <v>286</v>
      </c>
      <c r="J781" t="s">
        <v>232</v>
      </c>
      <c r="K781" t="s">
        <v>247</v>
      </c>
      <c r="L781" s="23">
        <v>45936</v>
      </c>
      <c r="M781" s="24">
        <v>45</v>
      </c>
      <c r="N781" t="s">
        <v>311</v>
      </c>
    </row>
    <row r="782" spans="1:14">
      <c r="A782" s="21">
        <v>3719</v>
      </c>
      <c r="B782" t="s">
        <v>1168</v>
      </c>
      <c r="C782" t="s">
        <v>295</v>
      </c>
      <c r="D782" s="22">
        <v>60</v>
      </c>
      <c r="E782" s="22">
        <v>75</v>
      </c>
      <c r="F782" s="22">
        <v>0</v>
      </c>
      <c r="G782" t="s">
        <v>302</v>
      </c>
      <c r="H782" t="s">
        <v>296</v>
      </c>
      <c r="I782" t="s">
        <v>303</v>
      </c>
      <c r="J782" t="s">
        <v>304</v>
      </c>
      <c r="K782" t="s">
        <v>247</v>
      </c>
      <c r="L782" s="23">
        <v>44032</v>
      </c>
      <c r="M782" s="24">
        <v>135</v>
      </c>
      <c r="N782" t="s">
        <v>367</v>
      </c>
    </row>
    <row r="783" spans="1:14">
      <c r="A783" s="21">
        <v>3743</v>
      </c>
      <c r="B783" t="s">
        <v>1169</v>
      </c>
      <c r="C783" t="s">
        <v>295</v>
      </c>
      <c r="D783" s="22">
        <v>71</v>
      </c>
      <c r="E783" s="22">
        <v>100</v>
      </c>
      <c r="F783" s="22">
        <v>0</v>
      </c>
      <c r="G783" t="s">
        <v>302</v>
      </c>
      <c r="H783" t="s">
        <v>296</v>
      </c>
      <c r="I783" t="s">
        <v>303</v>
      </c>
      <c r="J783" t="s">
        <v>304</v>
      </c>
      <c r="K783" t="s">
        <v>247</v>
      </c>
      <c r="L783" s="23">
        <v>45320</v>
      </c>
      <c r="M783" s="24">
        <v>171</v>
      </c>
      <c r="N783" t="s">
        <v>415</v>
      </c>
    </row>
    <row r="784" spans="1:14">
      <c r="A784" s="21">
        <v>3746</v>
      </c>
      <c r="B784" t="s">
        <v>1170</v>
      </c>
      <c r="C784" t="s">
        <v>295</v>
      </c>
      <c r="D784" s="22">
        <v>14</v>
      </c>
      <c r="E784" s="22">
        <v>32</v>
      </c>
      <c r="F784" s="22">
        <v>0</v>
      </c>
      <c r="G784" t="s">
        <v>302</v>
      </c>
      <c r="H784" t="s">
        <v>296</v>
      </c>
      <c r="I784" t="s">
        <v>303</v>
      </c>
      <c r="J784" t="s">
        <v>304</v>
      </c>
      <c r="K784" t="s">
        <v>247</v>
      </c>
      <c r="L784" s="23">
        <v>45411</v>
      </c>
      <c r="M784" s="24">
        <v>46</v>
      </c>
      <c r="N784" t="s">
        <v>415</v>
      </c>
    </row>
    <row r="785" spans="1:14">
      <c r="A785" s="21">
        <v>3754</v>
      </c>
      <c r="B785" t="s">
        <v>1171</v>
      </c>
      <c r="C785" t="s">
        <v>295</v>
      </c>
      <c r="D785" s="22">
        <v>31</v>
      </c>
      <c r="E785" s="22">
        <v>72</v>
      </c>
      <c r="F785" s="22">
        <v>0</v>
      </c>
      <c r="G785" t="s">
        <v>302</v>
      </c>
      <c r="H785" t="s">
        <v>296</v>
      </c>
      <c r="I785" t="s">
        <v>303</v>
      </c>
      <c r="J785" t="s">
        <v>304</v>
      </c>
      <c r="K785" t="s">
        <v>247</v>
      </c>
      <c r="L785" s="23">
        <v>44236</v>
      </c>
      <c r="M785" s="24">
        <v>103</v>
      </c>
      <c r="N785" t="s">
        <v>751</v>
      </c>
    </row>
    <row r="786" spans="1:14">
      <c r="A786" s="21">
        <v>3755</v>
      </c>
      <c r="B786" t="s">
        <v>1172</v>
      </c>
      <c r="C786" t="s">
        <v>295</v>
      </c>
      <c r="D786" s="22">
        <v>21</v>
      </c>
      <c r="E786" s="22">
        <v>26</v>
      </c>
      <c r="F786" s="22">
        <v>0</v>
      </c>
      <c r="G786" t="s">
        <v>302</v>
      </c>
      <c r="H786" t="s">
        <v>296</v>
      </c>
      <c r="I786" t="s">
        <v>303</v>
      </c>
      <c r="J786" t="s">
        <v>304</v>
      </c>
      <c r="K786" t="s">
        <v>247</v>
      </c>
      <c r="L786" s="23">
        <v>44242</v>
      </c>
      <c r="M786" s="24">
        <v>47</v>
      </c>
      <c r="N786" t="s">
        <v>751</v>
      </c>
    </row>
    <row r="787" spans="1:14">
      <c r="A787" s="21">
        <v>3836</v>
      </c>
      <c r="B787" t="s">
        <v>1173</v>
      </c>
      <c r="C787" t="s">
        <v>295</v>
      </c>
      <c r="D787" s="22">
        <v>39</v>
      </c>
      <c r="E787" s="22">
        <v>51</v>
      </c>
      <c r="F787" s="22">
        <v>0</v>
      </c>
      <c r="G787" t="s">
        <v>302</v>
      </c>
      <c r="H787" t="s">
        <v>296</v>
      </c>
      <c r="I787" t="s">
        <v>303</v>
      </c>
      <c r="J787" t="s">
        <v>304</v>
      </c>
      <c r="K787" t="s">
        <v>247</v>
      </c>
      <c r="L787" s="23">
        <v>44454</v>
      </c>
      <c r="M787" s="24">
        <v>90</v>
      </c>
      <c r="N787" t="s">
        <v>287</v>
      </c>
    </row>
    <row r="788" spans="1:14">
      <c r="A788" s="21">
        <v>3997</v>
      </c>
      <c r="B788" t="s">
        <v>1174</v>
      </c>
      <c r="C788" t="s">
        <v>295</v>
      </c>
      <c r="D788" s="22">
        <v>8</v>
      </c>
      <c r="E788" s="22">
        <v>12</v>
      </c>
      <c r="F788" s="22">
        <v>0</v>
      </c>
      <c r="G788" t="s">
        <v>302</v>
      </c>
      <c r="H788" t="s">
        <v>296</v>
      </c>
      <c r="I788" t="s">
        <v>303</v>
      </c>
      <c r="J788" t="s">
        <v>304</v>
      </c>
      <c r="K788" t="s">
        <v>247</v>
      </c>
      <c r="L788" s="23">
        <v>45042</v>
      </c>
      <c r="M788" s="24">
        <v>20</v>
      </c>
      <c r="N788" t="s">
        <v>332</v>
      </c>
    </row>
    <row r="789" spans="1:14">
      <c r="A789" s="21">
        <v>4017</v>
      </c>
      <c r="B789" t="s">
        <v>1175</v>
      </c>
      <c r="C789" t="s">
        <v>295</v>
      </c>
      <c r="D789" s="22">
        <v>69</v>
      </c>
      <c r="E789" s="22">
        <v>94</v>
      </c>
      <c r="F789" s="22">
        <v>0</v>
      </c>
      <c r="G789" t="s">
        <v>302</v>
      </c>
      <c r="H789" t="s">
        <v>296</v>
      </c>
      <c r="I789" t="s">
        <v>303</v>
      </c>
      <c r="J789" t="s">
        <v>304</v>
      </c>
      <c r="K789" t="s">
        <v>247</v>
      </c>
      <c r="L789" s="23">
        <v>44236</v>
      </c>
      <c r="M789" s="24">
        <v>163</v>
      </c>
      <c r="N789" t="s">
        <v>751</v>
      </c>
    </row>
    <row r="790" spans="1:14">
      <c r="A790" s="21">
        <v>4019</v>
      </c>
      <c r="B790" t="s">
        <v>1176</v>
      </c>
      <c r="C790" t="s">
        <v>295</v>
      </c>
      <c r="D790" s="22">
        <v>3</v>
      </c>
      <c r="E790" s="22">
        <v>11</v>
      </c>
      <c r="F790" s="22">
        <v>0</v>
      </c>
      <c r="G790" t="s">
        <v>775</v>
      </c>
      <c r="H790" t="s">
        <v>296</v>
      </c>
      <c r="I790" t="s">
        <v>292</v>
      </c>
      <c r="J790" t="s">
        <v>232</v>
      </c>
      <c r="K790" t="s">
        <v>247</v>
      </c>
      <c r="L790" s="23">
        <v>44418</v>
      </c>
      <c r="M790" s="24">
        <v>14</v>
      </c>
      <c r="N790" t="s">
        <v>751</v>
      </c>
    </row>
    <row r="791" spans="1:14">
      <c r="A791" s="21">
        <v>4021</v>
      </c>
      <c r="B791" t="s">
        <v>1177</v>
      </c>
      <c r="C791" t="s">
        <v>295</v>
      </c>
      <c r="D791" s="22">
        <v>5</v>
      </c>
      <c r="E791" s="22">
        <v>4</v>
      </c>
      <c r="F791" s="22">
        <v>0</v>
      </c>
      <c r="G791" t="s">
        <v>302</v>
      </c>
      <c r="H791" t="s">
        <v>296</v>
      </c>
      <c r="I791" t="s">
        <v>303</v>
      </c>
      <c r="J791" t="s">
        <v>304</v>
      </c>
      <c r="K791" t="s">
        <v>247</v>
      </c>
      <c r="L791" s="23">
        <v>44340</v>
      </c>
      <c r="M791" s="24">
        <v>9</v>
      </c>
      <c r="N791" t="s">
        <v>751</v>
      </c>
    </row>
    <row r="792" spans="1:14">
      <c r="A792" s="21">
        <v>4027</v>
      </c>
      <c r="B792" t="s">
        <v>1178</v>
      </c>
      <c r="C792" t="s">
        <v>295</v>
      </c>
      <c r="D792" s="22">
        <v>10</v>
      </c>
      <c r="E792" s="22">
        <v>27</v>
      </c>
      <c r="F792" s="22">
        <v>0</v>
      </c>
      <c r="G792" t="s">
        <v>302</v>
      </c>
      <c r="H792" t="s">
        <v>296</v>
      </c>
      <c r="I792" t="s">
        <v>303</v>
      </c>
      <c r="J792" t="s">
        <v>304</v>
      </c>
      <c r="K792" t="s">
        <v>247</v>
      </c>
      <c r="L792" s="23">
        <v>44767</v>
      </c>
      <c r="M792" s="24">
        <v>37</v>
      </c>
      <c r="N792" t="s">
        <v>1136</v>
      </c>
    </row>
    <row r="793" spans="1:14">
      <c r="A793" s="21">
        <v>4107</v>
      </c>
      <c r="B793" t="s">
        <v>1179</v>
      </c>
      <c r="C793" t="s">
        <v>313</v>
      </c>
      <c r="D793" s="22">
        <v>23</v>
      </c>
      <c r="E793" s="22">
        <v>40</v>
      </c>
      <c r="F793" s="22">
        <v>0</v>
      </c>
      <c r="G793" t="s">
        <v>302</v>
      </c>
      <c r="H793" t="s">
        <v>314</v>
      </c>
      <c r="I793" t="s">
        <v>303</v>
      </c>
      <c r="J793" t="s">
        <v>304</v>
      </c>
      <c r="K793" t="s">
        <v>247</v>
      </c>
      <c r="L793" s="23">
        <v>44116</v>
      </c>
      <c r="M793" s="24">
        <v>63</v>
      </c>
      <c r="N793" t="s">
        <v>293</v>
      </c>
    </row>
    <row r="794" spans="1:14">
      <c r="A794" s="21">
        <v>4129</v>
      </c>
      <c r="B794" t="s">
        <v>1180</v>
      </c>
      <c r="C794" t="s">
        <v>321</v>
      </c>
      <c r="D794" s="22">
        <v>19</v>
      </c>
      <c r="E794" s="22">
        <v>25</v>
      </c>
      <c r="F794" s="22">
        <v>0</v>
      </c>
      <c r="G794" t="s">
        <v>302</v>
      </c>
      <c r="H794" t="s">
        <v>291</v>
      </c>
      <c r="I794" t="s">
        <v>303</v>
      </c>
      <c r="J794" t="s">
        <v>304</v>
      </c>
      <c r="K794" t="s">
        <v>247</v>
      </c>
      <c r="L794" s="23">
        <v>44144</v>
      </c>
      <c r="M794" s="24">
        <v>44</v>
      </c>
      <c r="N794" t="s">
        <v>293</v>
      </c>
    </row>
    <row r="795" spans="1:14">
      <c r="A795" s="21">
        <v>4140</v>
      </c>
      <c r="B795" t="s">
        <v>1181</v>
      </c>
      <c r="C795" t="s">
        <v>345</v>
      </c>
      <c r="D795" s="22">
        <v>150</v>
      </c>
      <c r="E795" s="22">
        <v>225</v>
      </c>
      <c r="F795" s="22">
        <v>0</v>
      </c>
      <c r="G795" t="s">
        <v>302</v>
      </c>
      <c r="H795" t="s">
        <v>300</v>
      </c>
      <c r="I795" t="s">
        <v>303</v>
      </c>
      <c r="J795" t="s">
        <v>304</v>
      </c>
      <c r="K795" t="s">
        <v>247</v>
      </c>
      <c r="L795" s="23">
        <v>44231</v>
      </c>
      <c r="M795" s="24">
        <v>375</v>
      </c>
      <c r="N795" t="s">
        <v>339</v>
      </c>
    </row>
    <row r="796" spans="1:14">
      <c r="A796" s="21">
        <v>4150</v>
      </c>
      <c r="B796" t="s">
        <v>1182</v>
      </c>
      <c r="C796" t="s">
        <v>306</v>
      </c>
      <c r="D796" s="22">
        <v>42</v>
      </c>
      <c r="E796" s="22">
        <v>67</v>
      </c>
      <c r="F796" s="22"/>
      <c r="G796" t="s">
        <v>302</v>
      </c>
      <c r="H796" t="s">
        <v>307</v>
      </c>
      <c r="I796" t="s">
        <v>303</v>
      </c>
      <c r="J796" t="s">
        <v>304</v>
      </c>
      <c r="K796" t="s">
        <v>247</v>
      </c>
      <c r="L796" s="23">
        <v>45244</v>
      </c>
      <c r="M796" s="24">
        <v>109</v>
      </c>
      <c r="N796" t="s">
        <v>415</v>
      </c>
    </row>
    <row r="797" spans="1:14">
      <c r="A797" s="21">
        <v>4151</v>
      </c>
      <c r="B797" t="s">
        <v>1183</v>
      </c>
      <c r="C797" t="s">
        <v>298</v>
      </c>
      <c r="D797" s="22">
        <v>24</v>
      </c>
      <c r="E797" s="22">
        <v>51</v>
      </c>
      <c r="F797" s="22">
        <v>0</v>
      </c>
      <c r="G797" t="s">
        <v>302</v>
      </c>
      <c r="H797" t="s">
        <v>358</v>
      </c>
      <c r="I797" t="s">
        <v>303</v>
      </c>
      <c r="J797" t="s">
        <v>304</v>
      </c>
      <c r="K797" t="s">
        <v>247</v>
      </c>
      <c r="L797" s="23">
        <v>44231</v>
      </c>
      <c r="M797" s="24">
        <v>75</v>
      </c>
      <c r="N797" t="s">
        <v>339</v>
      </c>
    </row>
    <row r="798" spans="1:14">
      <c r="A798" s="21">
        <v>4160</v>
      </c>
      <c r="B798" t="s">
        <v>1184</v>
      </c>
      <c r="C798" t="s">
        <v>329</v>
      </c>
      <c r="D798" s="22">
        <v>51</v>
      </c>
      <c r="E798" s="22">
        <v>87</v>
      </c>
      <c r="F798" s="22">
        <v>0</v>
      </c>
      <c r="G798" t="s">
        <v>302</v>
      </c>
      <c r="H798" t="s">
        <v>310</v>
      </c>
      <c r="I798" t="s">
        <v>303</v>
      </c>
      <c r="J798" t="s">
        <v>304</v>
      </c>
      <c r="K798" t="s">
        <v>247</v>
      </c>
      <c r="L798" s="23">
        <v>44270</v>
      </c>
      <c r="M798" s="24">
        <v>138</v>
      </c>
      <c r="N798" t="s">
        <v>339</v>
      </c>
    </row>
    <row r="799" spans="1:14">
      <c r="A799" s="21">
        <v>4205</v>
      </c>
      <c r="B799" t="s">
        <v>1185</v>
      </c>
      <c r="C799" t="s">
        <v>298</v>
      </c>
      <c r="D799" s="22">
        <v>48</v>
      </c>
      <c r="E799" s="22">
        <v>38</v>
      </c>
      <c r="F799" s="22">
        <v>0</v>
      </c>
      <c r="G799" t="s">
        <v>302</v>
      </c>
      <c r="H799" t="s">
        <v>300</v>
      </c>
      <c r="I799" t="s">
        <v>303</v>
      </c>
      <c r="J799" t="s">
        <v>304</v>
      </c>
      <c r="K799" t="s">
        <v>247</v>
      </c>
      <c r="L799" s="23">
        <v>44410</v>
      </c>
      <c r="M799" s="24">
        <v>86</v>
      </c>
      <c r="N799" t="s">
        <v>339</v>
      </c>
    </row>
    <row r="800" spans="1:14">
      <c r="A800" s="21">
        <v>4209</v>
      </c>
      <c r="B800" t="s">
        <v>1186</v>
      </c>
      <c r="C800" t="s">
        <v>309</v>
      </c>
      <c r="D800" s="22">
        <v>57</v>
      </c>
      <c r="E800" s="22">
        <v>67</v>
      </c>
      <c r="F800" s="22">
        <v>0</v>
      </c>
      <c r="G800" t="s">
        <v>1186</v>
      </c>
      <c r="H800" t="s">
        <v>310</v>
      </c>
      <c r="I800" t="s">
        <v>286</v>
      </c>
      <c r="J800" t="s">
        <v>232</v>
      </c>
      <c r="K800" t="s">
        <v>247</v>
      </c>
      <c r="L800" s="23">
        <v>44228</v>
      </c>
      <c r="M800" s="24">
        <v>124</v>
      </c>
      <c r="N800" t="s">
        <v>339</v>
      </c>
    </row>
    <row r="801" spans="1:14">
      <c r="A801" s="21">
        <v>4218</v>
      </c>
      <c r="B801" t="s">
        <v>1187</v>
      </c>
      <c r="C801" t="s">
        <v>351</v>
      </c>
      <c r="D801" s="22">
        <v>18</v>
      </c>
      <c r="E801" s="22">
        <v>15</v>
      </c>
      <c r="F801" s="22">
        <v>0</v>
      </c>
      <c r="G801" t="s">
        <v>1187</v>
      </c>
      <c r="H801" t="s">
        <v>314</v>
      </c>
      <c r="I801" t="s">
        <v>286</v>
      </c>
      <c r="J801" t="s">
        <v>232</v>
      </c>
      <c r="K801" t="s">
        <v>247</v>
      </c>
      <c r="L801" s="23">
        <v>44270</v>
      </c>
      <c r="M801" s="24">
        <v>33</v>
      </c>
      <c r="N801" t="s">
        <v>293</v>
      </c>
    </row>
    <row r="802" spans="1:14">
      <c r="A802" s="21">
        <v>4223</v>
      </c>
      <c r="B802" t="s">
        <v>1188</v>
      </c>
      <c r="C802" t="s">
        <v>306</v>
      </c>
      <c r="D802" s="22">
        <v>18</v>
      </c>
      <c r="E802" s="22">
        <v>13</v>
      </c>
      <c r="F802" s="22">
        <v>0</v>
      </c>
      <c r="G802" t="s">
        <v>302</v>
      </c>
      <c r="H802" t="s">
        <v>310</v>
      </c>
      <c r="I802" t="s">
        <v>303</v>
      </c>
      <c r="J802" t="s">
        <v>304</v>
      </c>
      <c r="K802" t="s">
        <v>247</v>
      </c>
      <c r="L802" s="23">
        <v>44319</v>
      </c>
      <c r="M802" s="24">
        <v>31</v>
      </c>
      <c r="N802" t="s">
        <v>339</v>
      </c>
    </row>
    <row r="803" spans="1:14">
      <c r="A803" s="21">
        <v>4229</v>
      </c>
      <c r="B803" t="s">
        <v>1189</v>
      </c>
      <c r="C803" t="s">
        <v>298</v>
      </c>
      <c r="D803" s="22">
        <v>50</v>
      </c>
      <c r="E803" s="22">
        <v>93</v>
      </c>
      <c r="F803" s="22">
        <v>0</v>
      </c>
      <c r="G803" t="s">
        <v>543</v>
      </c>
      <c r="H803" t="s">
        <v>300</v>
      </c>
      <c r="I803" t="s">
        <v>336</v>
      </c>
      <c r="J803" t="s">
        <v>232</v>
      </c>
      <c r="K803" t="s">
        <v>247</v>
      </c>
      <c r="L803" s="23">
        <v>44231</v>
      </c>
      <c r="M803" s="24">
        <v>143</v>
      </c>
      <c r="N803" t="s">
        <v>339</v>
      </c>
    </row>
    <row r="804" spans="1:14">
      <c r="A804" s="21">
        <v>6944</v>
      </c>
      <c r="B804" t="s">
        <v>1190</v>
      </c>
      <c r="C804" t="s">
        <v>517</v>
      </c>
      <c r="D804" s="22">
        <v>281</v>
      </c>
      <c r="E804" s="22">
        <v>433</v>
      </c>
      <c r="F804" s="22">
        <v>0</v>
      </c>
      <c r="G804" t="s">
        <v>302</v>
      </c>
      <c r="H804" t="s">
        <v>300</v>
      </c>
      <c r="I804" t="s">
        <v>303</v>
      </c>
      <c r="J804" t="s">
        <v>304</v>
      </c>
      <c r="K804" t="s">
        <v>247</v>
      </c>
      <c r="L804" s="23">
        <v>44231</v>
      </c>
      <c r="M804" s="24">
        <v>714</v>
      </c>
      <c r="N804" t="s">
        <v>339</v>
      </c>
    </row>
    <row r="805" spans="1:14">
      <c r="A805" s="21">
        <v>1008</v>
      </c>
      <c r="B805" t="s">
        <v>1191</v>
      </c>
      <c r="C805" t="s">
        <v>345</v>
      </c>
      <c r="D805" s="22">
        <v>0</v>
      </c>
      <c r="E805" s="22">
        <v>165</v>
      </c>
      <c r="F805" s="22">
        <v>0</v>
      </c>
      <c r="G805" t="s">
        <v>483</v>
      </c>
      <c r="H805" t="s">
        <v>327</v>
      </c>
      <c r="I805" t="s">
        <v>292</v>
      </c>
      <c r="J805" t="s">
        <v>232</v>
      </c>
      <c r="K805" t="s">
        <v>250</v>
      </c>
      <c r="L805" s="23">
        <v>45411</v>
      </c>
      <c r="M805" s="24">
        <v>165</v>
      </c>
      <c r="N805" t="s">
        <v>339</v>
      </c>
    </row>
    <row r="806" spans="1:14">
      <c r="A806" s="21">
        <v>1022</v>
      </c>
      <c r="B806" t="s">
        <v>1192</v>
      </c>
      <c r="C806" t="s">
        <v>298</v>
      </c>
      <c r="D806" s="22">
        <v>0</v>
      </c>
      <c r="E806" s="22">
        <v>117</v>
      </c>
      <c r="F806" s="22">
        <v>0</v>
      </c>
      <c r="G806" t="s">
        <v>302</v>
      </c>
      <c r="H806" t="s">
        <v>327</v>
      </c>
      <c r="I806" t="s">
        <v>303</v>
      </c>
      <c r="J806" t="s">
        <v>304</v>
      </c>
      <c r="K806" t="s">
        <v>250</v>
      </c>
      <c r="L806" s="23">
        <v>44319</v>
      </c>
      <c r="M806" s="24">
        <v>117</v>
      </c>
      <c r="N806" t="s">
        <v>339</v>
      </c>
    </row>
    <row r="807" spans="1:14">
      <c r="A807" s="21">
        <v>1025</v>
      </c>
      <c r="B807" t="s">
        <v>1193</v>
      </c>
      <c r="C807" t="s">
        <v>298</v>
      </c>
      <c r="D807" s="22">
        <v>0</v>
      </c>
      <c r="E807" s="22">
        <v>223</v>
      </c>
      <c r="F807" s="22">
        <v>0</v>
      </c>
      <c r="G807" t="s">
        <v>481</v>
      </c>
      <c r="H807" t="s">
        <v>327</v>
      </c>
      <c r="I807" t="s">
        <v>336</v>
      </c>
      <c r="J807" t="s">
        <v>232</v>
      </c>
      <c r="K807" t="s">
        <v>250</v>
      </c>
      <c r="L807" s="23">
        <v>44231</v>
      </c>
      <c r="M807" s="24">
        <v>223</v>
      </c>
      <c r="N807" t="s">
        <v>339</v>
      </c>
    </row>
    <row r="808" spans="1:14">
      <c r="A808" s="21">
        <v>1029</v>
      </c>
      <c r="B808" t="s">
        <v>1194</v>
      </c>
      <c r="C808" t="s">
        <v>298</v>
      </c>
      <c r="D808" s="22">
        <v>0</v>
      </c>
      <c r="E808" s="22">
        <v>701</v>
      </c>
      <c r="F808" s="22">
        <v>0</v>
      </c>
      <c r="G808" t="s">
        <v>302</v>
      </c>
      <c r="H808" t="s">
        <v>327</v>
      </c>
      <c r="I808" t="s">
        <v>303</v>
      </c>
      <c r="J808" t="s">
        <v>304</v>
      </c>
      <c r="K808" t="s">
        <v>250</v>
      </c>
      <c r="L808" s="23">
        <v>44319</v>
      </c>
      <c r="M808" s="24">
        <v>701</v>
      </c>
      <c r="N808" t="s">
        <v>339</v>
      </c>
    </row>
    <row r="809" spans="1:14">
      <c r="A809" s="21">
        <v>1129</v>
      </c>
      <c r="B809" t="s">
        <v>1195</v>
      </c>
      <c r="C809" t="s">
        <v>298</v>
      </c>
      <c r="D809" s="22">
        <v>0</v>
      </c>
      <c r="E809" s="22">
        <v>531</v>
      </c>
      <c r="F809" s="22">
        <v>0</v>
      </c>
      <c r="G809" t="s">
        <v>302</v>
      </c>
      <c r="H809" t="s">
        <v>327</v>
      </c>
      <c r="I809" t="s">
        <v>303</v>
      </c>
      <c r="J809" t="s">
        <v>304</v>
      </c>
      <c r="K809" t="s">
        <v>250</v>
      </c>
      <c r="L809" s="23">
        <v>44319</v>
      </c>
      <c r="M809" s="24">
        <v>531</v>
      </c>
      <c r="N809" t="s">
        <v>339</v>
      </c>
    </row>
    <row r="810" spans="1:14">
      <c r="A810" s="21">
        <v>1212</v>
      </c>
      <c r="B810" t="s">
        <v>1196</v>
      </c>
      <c r="C810" t="s">
        <v>345</v>
      </c>
      <c r="D810" s="22">
        <v>0</v>
      </c>
      <c r="E810" s="22">
        <v>361</v>
      </c>
      <c r="F810" s="22">
        <v>0</v>
      </c>
      <c r="G810" t="s">
        <v>302</v>
      </c>
      <c r="H810" t="s">
        <v>285</v>
      </c>
      <c r="I810" t="s">
        <v>303</v>
      </c>
      <c r="J810" t="s">
        <v>304</v>
      </c>
      <c r="K810" t="s">
        <v>250</v>
      </c>
      <c r="L810" s="23">
        <v>44231</v>
      </c>
      <c r="M810" s="24">
        <v>361</v>
      </c>
      <c r="N810" t="s">
        <v>339</v>
      </c>
    </row>
    <row r="811" spans="1:14">
      <c r="A811" s="21">
        <v>1215</v>
      </c>
      <c r="B811" t="s">
        <v>1197</v>
      </c>
      <c r="C811" t="s">
        <v>517</v>
      </c>
      <c r="D811" s="22">
        <v>0</v>
      </c>
      <c r="E811" s="22">
        <v>274</v>
      </c>
      <c r="F811" s="22">
        <v>0</v>
      </c>
      <c r="G811" t="s">
        <v>302</v>
      </c>
      <c r="H811" t="s">
        <v>300</v>
      </c>
      <c r="I811" t="s">
        <v>303</v>
      </c>
      <c r="J811" t="s">
        <v>304</v>
      </c>
      <c r="K811" t="s">
        <v>250</v>
      </c>
      <c r="L811" s="23">
        <v>44293</v>
      </c>
      <c r="M811" s="24">
        <v>274</v>
      </c>
      <c r="N811" t="s">
        <v>339</v>
      </c>
    </row>
    <row r="812" spans="1:14">
      <c r="A812" s="21">
        <v>1217</v>
      </c>
      <c r="B812" t="s">
        <v>1198</v>
      </c>
      <c r="C812" t="s">
        <v>345</v>
      </c>
      <c r="D812" s="22">
        <v>0</v>
      </c>
      <c r="E812" s="22">
        <v>288</v>
      </c>
      <c r="F812" s="22">
        <v>0</v>
      </c>
      <c r="G812" t="s">
        <v>302</v>
      </c>
      <c r="H812" t="s">
        <v>300</v>
      </c>
      <c r="I812" t="s">
        <v>303</v>
      </c>
      <c r="J812" t="s">
        <v>304</v>
      </c>
      <c r="K812" t="s">
        <v>250</v>
      </c>
      <c r="L812" s="23">
        <v>44263</v>
      </c>
      <c r="M812" s="24">
        <v>288</v>
      </c>
      <c r="N812" t="s">
        <v>339</v>
      </c>
    </row>
    <row r="813" spans="1:14">
      <c r="A813" s="21">
        <v>1274</v>
      </c>
      <c r="B813" t="s">
        <v>1199</v>
      </c>
      <c r="C813" t="s">
        <v>298</v>
      </c>
      <c r="D813" s="22">
        <v>0</v>
      </c>
      <c r="E813" s="22">
        <v>412</v>
      </c>
      <c r="F813" s="22">
        <v>0</v>
      </c>
      <c r="G813" t="s">
        <v>302</v>
      </c>
      <c r="H813" t="s">
        <v>300</v>
      </c>
      <c r="I813" t="s">
        <v>303</v>
      </c>
      <c r="J813" t="s">
        <v>304</v>
      </c>
      <c r="K813" t="s">
        <v>250</v>
      </c>
      <c r="L813" s="23">
        <v>44277</v>
      </c>
      <c r="M813" s="24">
        <v>412</v>
      </c>
      <c r="N813" t="s">
        <v>339</v>
      </c>
    </row>
    <row r="814" spans="1:14">
      <c r="A814" s="21">
        <v>1300</v>
      </c>
      <c r="B814" t="s">
        <v>1200</v>
      </c>
      <c r="C814" t="s">
        <v>298</v>
      </c>
      <c r="D814" s="22">
        <v>0</v>
      </c>
      <c r="E814" s="22">
        <v>370</v>
      </c>
      <c r="F814" s="22">
        <v>0</v>
      </c>
      <c r="G814" t="s">
        <v>302</v>
      </c>
      <c r="H814" t="s">
        <v>300</v>
      </c>
      <c r="I814" t="s">
        <v>303</v>
      </c>
      <c r="J814" t="s">
        <v>304</v>
      </c>
      <c r="K814" t="s">
        <v>250</v>
      </c>
      <c r="L814" s="23">
        <v>44231</v>
      </c>
      <c r="M814" s="24">
        <v>370</v>
      </c>
      <c r="N814" t="s">
        <v>339</v>
      </c>
    </row>
    <row r="815" spans="1:14">
      <c r="A815" s="21">
        <v>1307</v>
      </c>
      <c r="B815" t="s">
        <v>1201</v>
      </c>
      <c r="C815" t="s">
        <v>517</v>
      </c>
      <c r="D815" s="22">
        <v>0</v>
      </c>
      <c r="E815" s="22">
        <v>731</v>
      </c>
      <c r="F815" s="22">
        <v>0</v>
      </c>
      <c r="G815" t="s">
        <v>302</v>
      </c>
      <c r="H815" t="s">
        <v>358</v>
      </c>
      <c r="I815" t="s">
        <v>303</v>
      </c>
      <c r="J815" t="s">
        <v>304</v>
      </c>
      <c r="K815" t="s">
        <v>250</v>
      </c>
      <c r="L815" s="23">
        <v>44231</v>
      </c>
      <c r="M815" s="24">
        <v>731</v>
      </c>
      <c r="N815" t="s">
        <v>339</v>
      </c>
    </row>
    <row r="816" spans="1:14">
      <c r="A816" s="21">
        <v>1329</v>
      </c>
      <c r="B816" t="s">
        <v>1202</v>
      </c>
      <c r="C816" t="s">
        <v>345</v>
      </c>
      <c r="D816" s="22">
        <v>0</v>
      </c>
      <c r="E816" s="22">
        <v>747</v>
      </c>
      <c r="F816" s="22">
        <v>0</v>
      </c>
      <c r="G816" t="s">
        <v>302</v>
      </c>
      <c r="H816" t="s">
        <v>300</v>
      </c>
      <c r="I816" t="s">
        <v>303</v>
      </c>
      <c r="J816" t="s">
        <v>304</v>
      </c>
      <c r="K816" t="s">
        <v>250</v>
      </c>
      <c r="L816" s="23">
        <v>44231</v>
      </c>
      <c r="M816" s="24">
        <v>747</v>
      </c>
      <c r="N816" t="s">
        <v>339</v>
      </c>
    </row>
    <row r="817" spans="1:14">
      <c r="A817" s="21">
        <v>1330</v>
      </c>
      <c r="B817" t="s">
        <v>1203</v>
      </c>
      <c r="C817" t="s">
        <v>298</v>
      </c>
      <c r="D817" s="22">
        <v>0</v>
      </c>
      <c r="E817" s="22">
        <v>409</v>
      </c>
      <c r="F817" s="22">
        <v>0</v>
      </c>
      <c r="G817" t="s">
        <v>302</v>
      </c>
      <c r="H817" t="s">
        <v>358</v>
      </c>
      <c r="I817" t="s">
        <v>303</v>
      </c>
      <c r="J817" t="s">
        <v>304</v>
      </c>
      <c r="K817" t="s">
        <v>250</v>
      </c>
      <c r="L817" s="23">
        <v>44231</v>
      </c>
      <c r="M817" s="24">
        <v>409</v>
      </c>
      <c r="N817" t="s">
        <v>339</v>
      </c>
    </row>
    <row r="818" spans="1:14">
      <c r="A818" s="21">
        <v>1351</v>
      </c>
      <c r="B818" t="s">
        <v>1204</v>
      </c>
      <c r="C818" t="s">
        <v>298</v>
      </c>
      <c r="D818" s="22">
        <v>0</v>
      </c>
      <c r="E818" s="22">
        <v>455</v>
      </c>
      <c r="F818" s="22">
        <v>0</v>
      </c>
      <c r="G818" t="s">
        <v>302</v>
      </c>
      <c r="H818" t="s">
        <v>285</v>
      </c>
      <c r="I818" t="s">
        <v>303</v>
      </c>
      <c r="J818" t="s">
        <v>304</v>
      </c>
      <c r="K818" t="s">
        <v>250</v>
      </c>
      <c r="L818" s="23">
        <v>44231</v>
      </c>
      <c r="M818" s="24">
        <v>455</v>
      </c>
      <c r="N818" t="s">
        <v>339</v>
      </c>
    </row>
    <row r="819" spans="1:14">
      <c r="A819" s="21">
        <v>1353</v>
      </c>
      <c r="B819" t="s">
        <v>1205</v>
      </c>
      <c r="C819" t="s">
        <v>345</v>
      </c>
      <c r="D819" s="22">
        <v>0</v>
      </c>
      <c r="E819" s="22">
        <v>951</v>
      </c>
      <c r="F819" s="22">
        <v>0</v>
      </c>
      <c r="G819" t="s">
        <v>302</v>
      </c>
      <c r="H819" t="s">
        <v>300</v>
      </c>
      <c r="I819" t="s">
        <v>303</v>
      </c>
      <c r="J819" t="s">
        <v>304</v>
      </c>
      <c r="K819" t="s">
        <v>250</v>
      </c>
      <c r="L819" s="23">
        <v>44231</v>
      </c>
      <c r="M819" s="24">
        <v>951</v>
      </c>
      <c r="N819" t="s">
        <v>339</v>
      </c>
    </row>
    <row r="820" spans="1:14">
      <c r="A820" s="21">
        <v>1408</v>
      </c>
      <c r="B820" t="s">
        <v>1206</v>
      </c>
      <c r="C820" t="s">
        <v>345</v>
      </c>
      <c r="D820" s="22">
        <v>0</v>
      </c>
      <c r="E820" s="22">
        <v>383</v>
      </c>
      <c r="F820" s="22">
        <v>0</v>
      </c>
      <c r="G820" t="s">
        <v>302</v>
      </c>
      <c r="H820" t="s">
        <v>300</v>
      </c>
      <c r="I820" t="s">
        <v>303</v>
      </c>
      <c r="J820" t="s">
        <v>304</v>
      </c>
      <c r="K820" t="s">
        <v>250</v>
      </c>
      <c r="L820" s="23">
        <v>44600</v>
      </c>
      <c r="M820" s="24">
        <v>383</v>
      </c>
      <c r="N820" t="s">
        <v>339</v>
      </c>
    </row>
    <row r="821" spans="1:14">
      <c r="A821" s="21">
        <v>1417</v>
      </c>
      <c r="B821" t="s">
        <v>1207</v>
      </c>
      <c r="C821" t="s">
        <v>345</v>
      </c>
      <c r="D821" s="22">
        <v>0</v>
      </c>
      <c r="E821" s="22">
        <v>300</v>
      </c>
      <c r="F821" s="22">
        <v>0</v>
      </c>
      <c r="G821" t="s">
        <v>302</v>
      </c>
      <c r="H821" t="s">
        <v>285</v>
      </c>
      <c r="I821" t="s">
        <v>303</v>
      </c>
      <c r="J821" t="s">
        <v>304</v>
      </c>
      <c r="K821" t="s">
        <v>250</v>
      </c>
      <c r="L821" s="23">
        <v>44319</v>
      </c>
      <c r="M821" s="24">
        <v>300</v>
      </c>
      <c r="N821" t="s">
        <v>339</v>
      </c>
    </row>
    <row r="822" spans="1:14">
      <c r="A822" s="21">
        <v>1422</v>
      </c>
      <c r="B822" t="s">
        <v>1208</v>
      </c>
      <c r="C822" t="s">
        <v>284</v>
      </c>
      <c r="D822" s="22">
        <v>0</v>
      </c>
      <c r="E822" s="22">
        <v>295</v>
      </c>
      <c r="F822" s="22">
        <v>0</v>
      </c>
      <c r="G822" t="s">
        <v>1208</v>
      </c>
      <c r="H822" t="s">
        <v>300</v>
      </c>
      <c r="I822" t="s">
        <v>286</v>
      </c>
      <c r="J822" t="s">
        <v>232</v>
      </c>
      <c r="K822" t="s">
        <v>250</v>
      </c>
      <c r="L822" s="23">
        <v>44229</v>
      </c>
      <c r="M822" s="24">
        <v>295</v>
      </c>
      <c r="N822" t="s">
        <v>339</v>
      </c>
    </row>
    <row r="823" spans="1:14">
      <c r="A823" s="21">
        <v>1428</v>
      </c>
      <c r="B823" t="s">
        <v>1209</v>
      </c>
      <c r="C823" t="s">
        <v>517</v>
      </c>
      <c r="D823" s="22">
        <v>0</v>
      </c>
      <c r="E823" s="22">
        <v>718</v>
      </c>
      <c r="F823" s="22">
        <v>0</v>
      </c>
      <c r="G823" t="s">
        <v>302</v>
      </c>
      <c r="H823" t="s">
        <v>300</v>
      </c>
      <c r="I823" t="s">
        <v>303</v>
      </c>
      <c r="J823" t="s">
        <v>304</v>
      </c>
      <c r="K823" t="s">
        <v>250</v>
      </c>
      <c r="L823" s="23">
        <v>44277</v>
      </c>
      <c r="M823" s="24">
        <v>718</v>
      </c>
      <c r="N823" t="s">
        <v>339</v>
      </c>
    </row>
    <row r="824" spans="1:14">
      <c r="A824" s="21">
        <v>1473</v>
      </c>
      <c r="B824" t="s">
        <v>1210</v>
      </c>
      <c r="C824" t="s">
        <v>298</v>
      </c>
      <c r="D824" s="22">
        <v>0</v>
      </c>
      <c r="E824" s="22">
        <v>355</v>
      </c>
      <c r="F824" s="22">
        <v>0</v>
      </c>
      <c r="G824" t="s">
        <v>302</v>
      </c>
      <c r="H824" t="s">
        <v>300</v>
      </c>
      <c r="I824" t="s">
        <v>303</v>
      </c>
      <c r="J824" t="s">
        <v>304</v>
      </c>
      <c r="K824" t="s">
        <v>250</v>
      </c>
      <c r="L824" s="23">
        <v>44767</v>
      </c>
      <c r="M824" s="24">
        <v>355</v>
      </c>
      <c r="N824" t="s">
        <v>287</v>
      </c>
    </row>
    <row r="825" spans="1:14">
      <c r="A825" s="21">
        <v>1564</v>
      </c>
      <c r="B825" t="s">
        <v>1211</v>
      </c>
      <c r="C825" t="s">
        <v>345</v>
      </c>
      <c r="D825" s="22">
        <v>0</v>
      </c>
      <c r="E825" s="22">
        <v>126</v>
      </c>
      <c r="F825" s="22">
        <v>0</v>
      </c>
      <c r="G825" t="s">
        <v>302</v>
      </c>
      <c r="H825" t="s">
        <v>285</v>
      </c>
      <c r="I825" t="s">
        <v>303</v>
      </c>
      <c r="J825" t="s">
        <v>304</v>
      </c>
      <c r="K825" t="s">
        <v>250</v>
      </c>
      <c r="L825" s="23">
        <v>44231</v>
      </c>
      <c r="M825" s="24">
        <v>126</v>
      </c>
      <c r="N825" t="s">
        <v>339</v>
      </c>
    </row>
    <row r="826" spans="1:14">
      <c r="A826" s="21">
        <v>1569</v>
      </c>
      <c r="B826" t="s">
        <v>1212</v>
      </c>
      <c r="C826" t="s">
        <v>345</v>
      </c>
      <c r="D826" s="22">
        <v>0</v>
      </c>
      <c r="E826" s="22">
        <v>223</v>
      </c>
      <c r="F826" s="22">
        <v>0</v>
      </c>
      <c r="G826" t="s">
        <v>302</v>
      </c>
      <c r="H826" t="s">
        <v>300</v>
      </c>
      <c r="I826" t="s">
        <v>303</v>
      </c>
      <c r="J826" t="s">
        <v>304</v>
      </c>
      <c r="K826" t="s">
        <v>250</v>
      </c>
      <c r="L826" s="23">
        <v>44231</v>
      </c>
      <c r="M826" s="24">
        <v>223</v>
      </c>
      <c r="N826" t="s">
        <v>339</v>
      </c>
    </row>
    <row r="827" spans="1:14">
      <c r="A827" s="21">
        <v>1646</v>
      </c>
      <c r="B827" t="s">
        <v>1213</v>
      </c>
      <c r="C827" t="s">
        <v>306</v>
      </c>
      <c r="D827" s="22">
        <v>0</v>
      </c>
      <c r="E827" s="22">
        <v>338</v>
      </c>
      <c r="F827" s="22">
        <v>0</v>
      </c>
      <c r="G827" t="s">
        <v>302</v>
      </c>
      <c r="H827" t="s">
        <v>307</v>
      </c>
      <c r="I827" t="s">
        <v>303</v>
      </c>
      <c r="J827" t="s">
        <v>304</v>
      </c>
      <c r="K827" t="s">
        <v>250</v>
      </c>
      <c r="L827" s="23">
        <v>44242</v>
      </c>
      <c r="M827" s="24">
        <v>338</v>
      </c>
      <c r="N827" t="s">
        <v>339</v>
      </c>
    </row>
    <row r="828" spans="1:14">
      <c r="A828" s="21">
        <v>1715</v>
      </c>
      <c r="B828" t="s">
        <v>1214</v>
      </c>
      <c r="C828" t="s">
        <v>347</v>
      </c>
      <c r="D828" s="22">
        <v>0</v>
      </c>
      <c r="E828" s="22">
        <v>916</v>
      </c>
      <c r="F828" s="22">
        <v>0</v>
      </c>
      <c r="G828" t="s">
        <v>302</v>
      </c>
      <c r="H828" t="s">
        <v>331</v>
      </c>
      <c r="I828" t="s">
        <v>303</v>
      </c>
      <c r="J828" t="s">
        <v>304</v>
      </c>
      <c r="K828" t="s">
        <v>250</v>
      </c>
      <c r="L828" s="23">
        <v>44230</v>
      </c>
      <c r="M828" s="24">
        <v>916</v>
      </c>
      <c r="N828" t="s">
        <v>339</v>
      </c>
    </row>
    <row r="829" spans="1:14">
      <c r="A829" s="21">
        <v>1761</v>
      </c>
      <c r="B829" t="s">
        <v>1215</v>
      </c>
      <c r="C829" t="s">
        <v>321</v>
      </c>
      <c r="D829" s="22">
        <v>0</v>
      </c>
      <c r="E829" s="22">
        <v>260</v>
      </c>
      <c r="F829" s="22">
        <v>0</v>
      </c>
      <c r="G829" t="s">
        <v>302</v>
      </c>
      <c r="H829" t="s">
        <v>291</v>
      </c>
      <c r="I829" t="s">
        <v>303</v>
      </c>
      <c r="J829" t="s">
        <v>304</v>
      </c>
      <c r="K829" t="s">
        <v>250</v>
      </c>
      <c r="L829" s="23">
        <v>43864</v>
      </c>
      <c r="M829" s="24">
        <v>260</v>
      </c>
      <c r="N829" t="s">
        <v>396</v>
      </c>
    </row>
    <row r="830" spans="1:14">
      <c r="A830" s="21">
        <v>1792</v>
      </c>
      <c r="B830" t="s">
        <v>1216</v>
      </c>
      <c r="C830" t="s">
        <v>347</v>
      </c>
      <c r="D830" s="22">
        <v>0</v>
      </c>
      <c r="E830" s="22">
        <v>691</v>
      </c>
      <c r="F830" s="22">
        <v>0</v>
      </c>
      <c r="G830" t="s">
        <v>302</v>
      </c>
      <c r="H830" t="s">
        <v>331</v>
      </c>
      <c r="I830" t="s">
        <v>303</v>
      </c>
      <c r="J830" t="s">
        <v>304</v>
      </c>
      <c r="K830" t="s">
        <v>250</v>
      </c>
      <c r="L830" s="23">
        <v>44230</v>
      </c>
      <c r="M830" s="24">
        <v>691</v>
      </c>
      <c r="N830" t="s">
        <v>339</v>
      </c>
    </row>
    <row r="831" spans="1:14">
      <c r="A831" s="21">
        <v>1892</v>
      </c>
      <c r="B831" t="s">
        <v>1217</v>
      </c>
      <c r="C831" t="s">
        <v>329</v>
      </c>
      <c r="D831" s="22">
        <v>0</v>
      </c>
      <c r="E831" s="22">
        <v>504</v>
      </c>
      <c r="F831" s="22">
        <v>0</v>
      </c>
      <c r="G831" t="s">
        <v>302</v>
      </c>
      <c r="H831" t="s">
        <v>331</v>
      </c>
      <c r="I831" t="s">
        <v>303</v>
      </c>
      <c r="J831" t="s">
        <v>304</v>
      </c>
      <c r="K831" t="s">
        <v>250</v>
      </c>
      <c r="L831" s="23">
        <v>44319</v>
      </c>
      <c r="M831" s="24">
        <v>504</v>
      </c>
      <c r="N831" t="s">
        <v>339</v>
      </c>
    </row>
    <row r="832" spans="1:14">
      <c r="A832" s="21">
        <v>1933</v>
      </c>
      <c r="B832" t="s">
        <v>1218</v>
      </c>
      <c r="C832" t="s">
        <v>321</v>
      </c>
      <c r="D832" s="22">
        <v>0</v>
      </c>
      <c r="E832" s="22">
        <v>640</v>
      </c>
      <c r="F832" s="22">
        <v>0</v>
      </c>
      <c r="G832" t="s">
        <v>302</v>
      </c>
      <c r="H832" t="s">
        <v>291</v>
      </c>
      <c r="I832" t="s">
        <v>303</v>
      </c>
      <c r="J832" t="s">
        <v>304</v>
      </c>
      <c r="K832" t="s">
        <v>250</v>
      </c>
      <c r="L832" s="23">
        <v>43864</v>
      </c>
      <c r="M832" s="24">
        <v>640</v>
      </c>
      <c r="N832" t="s">
        <v>396</v>
      </c>
    </row>
    <row r="833" spans="1:14">
      <c r="A833" s="21">
        <v>2001</v>
      </c>
      <c r="B833" t="s">
        <v>1219</v>
      </c>
      <c r="C833" t="s">
        <v>329</v>
      </c>
      <c r="D833" s="22">
        <v>0</v>
      </c>
      <c r="E833" s="22">
        <v>470</v>
      </c>
      <c r="F833" s="22">
        <v>0</v>
      </c>
      <c r="G833" t="s">
        <v>302</v>
      </c>
      <c r="H833" t="s">
        <v>331</v>
      </c>
      <c r="I833" t="s">
        <v>303</v>
      </c>
      <c r="J833" t="s">
        <v>304</v>
      </c>
      <c r="K833" t="s">
        <v>250</v>
      </c>
      <c r="L833" s="23">
        <v>44403</v>
      </c>
      <c r="M833" s="24">
        <v>470</v>
      </c>
      <c r="N833" t="s">
        <v>287</v>
      </c>
    </row>
    <row r="834" spans="1:14">
      <c r="A834" s="21">
        <v>2015</v>
      </c>
      <c r="B834" t="s">
        <v>1220</v>
      </c>
      <c r="C834" t="s">
        <v>321</v>
      </c>
      <c r="D834" s="22">
        <v>0</v>
      </c>
      <c r="E834" s="22">
        <v>500</v>
      </c>
      <c r="F834" s="22">
        <v>0</v>
      </c>
      <c r="G834" t="s">
        <v>302</v>
      </c>
      <c r="H834" t="s">
        <v>291</v>
      </c>
      <c r="I834" t="s">
        <v>303</v>
      </c>
      <c r="J834" t="s">
        <v>304</v>
      </c>
      <c r="K834" t="s">
        <v>250</v>
      </c>
      <c r="L834" s="23">
        <v>44151</v>
      </c>
      <c r="M834" s="24">
        <v>500</v>
      </c>
      <c r="N834" t="s">
        <v>293</v>
      </c>
    </row>
    <row r="835" spans="1:14">
      <c r="A835" s="21">
        <v>2037</v>
      </c>
      <c r="B835" t="s">
        <v>1221</v>
      </c>
      <c r="C835" t="s">
        <v>329</v>
      </c>
      <c r="D835" s="22">
        <v>0</v>
      </c>
      <c r="E835" s="22">
        <v>320</v>
      </c>
      <c r="F835" s="22">
        <v>0</v>
      </c>
      <c r="G835" t="s">
        <v>628</v>
      </c>
      <c r="H835" t="s">
        <v>331</v>
      </c>
      <c r="I835" t="s">
        <v>292</v>
      </c>
      <c r="J835" t="s">
        <v>232</v>
      </c>
      <c r="K835" t="s">
        <v>250</v>
      </c>
      <c r="L835" s="23">
        <v>44230</v>
      </c>
      <c r="M835" s="24">
        <v>320</v>
      </c>
      <c r="N835" t="s">
        <v>339</v>
      </c>
    </row>
    <row r="836" spans="1:14">
      <c r="A836" s="21">
        <v>2082</v>
      </c>
      <c r="B836" t="s">
        <v>1222</v>
      </c>
      <c r="C836" t="s">
        <v>321</v>
      </c>
      <c r="D836" s="22">
        <v>0</v>
      </c>
      <c r="E836" s="22">
        <v>585</v>
      </c>
      <c r="F836" s="22">
        <v>0</v>
      </c>
      <c r="G836" t="s">
        <v>302</v>
      </c>
      <c r="H836" t="s">
        <v>291</v>
      </c>
      <c r="I836" t="s">
        <v>303</v>
      </c>
      <c r="J836" t="s">
        <v>304</v>
      </c>
      <c r="K836" t="s">
        <v>250</v>
      </c>
      <c r="L836" s="23">
        <v>44116</v>
      </c>
      <c r="M836" s="24">
        <v>585</v>
      </c>
      <c r="N836" t="s">
        <v>293</v>
      </c>
    </row>
    <row r="837" spans="1:14">
      <c r="A837" s="21">
        <v>2161</v>
      </c>
      <c r="B837" t="s">
        <v>1223</v>
      </c>
      <c r="C837" t="s">
        <v>317</v>
      </c>
      <c r="D837" s="22">
        <v>0</v>
      </c>
      <c r="E837" s="22">
        <v>335</v>
      </c>
      <c r="F837" s="22">
        <v>0</v>
      </c>
      <c r="G837" t="s">
        <v>302</v>
      </c>
      <c r="H837" t="s">
        <v>310</v>
      </c>
      <c r="I837" t="s">
        <v>303</v>
      </c>
      <c r="J837" t="s">
        <v>304</v>
      </c>
      <c r="K837" t="s">
        <v>250</v>
      </c>
      <c r="L837" s="23">
        <v>44236</v>
      </c>
      <c r="M837" s="24">
        <v>335</v>
      </c>
      <c r="N837" t="s">
        <v>339</v>
      </c>
    </row>
    <row r="838" spans="1:14">
      <c r="A838" s="21">
        <v>2190</v>
      </c>
      <c r="B838" t="s">
        <v>1224</v>
      </c>
      <c r="C838" t="s">
        <v>347</v>
      </c>
      <c r="D838" s="22">
        <v>0</v>
      </c>
      <c r="E838" s="22">
        <v>228</v>
      </c>
      <c r="F838" s="22">
        <v>0</v>
      </c>
      <c r="G838" t="s">
        <v>1225</v>
      </c>
      <c r="H838" t="s">
        <v>310</v>
      </c>
      <c r="I838" t="s">
        <v>292</v>
      </c>
      <c r="J838" t="s">
        <v>232</v>
      </c>
      <c r="K838" t="s">
        <v>250</v>
      </c>
      <c r="L838" s="23">
        <v>44231</v>
      </c>
      <c r="M838" s="24">
        <v>228</v>
      </c>
      <c r="N838" t="s">
        <v>339</v>
      </c>
    </row>
    <row r="839" spans="1:14">
      <c r="A839" s="21">
        <v>2356</v>
      </c>
      <c r="B839" t="s">
        <v>1226</v>
      </c>
      <c r="C839" t="s">
        <v>306</v>
      </c>
      <c r="D839" s="22">
        <v>0</v>
      </c>
      <c r="E839" s="22">
        <v>326</v>
      </c>
      <c r="F839" s="22">
        <v>0</v>
      </c>
      <c r="G839" t="s">
        <v>302</v>
      </c>
      <c r="H839" t="s">
        <v>310</v>
      </c>
      <c r="I839" t="s">
        <v>303</v>
      </c>
      <c r="J839" t="s">
        <v>304</v>
      </c>
      <c r="K839" t="s">
        <v>250</v>
      </c>
      <c r="L839" s="23">
        <v>44231</v>
      </c>
      <c r="M839" s="24">
        <v>326</v>
      </c>
      <c r="N839" t="s">
        <v>339</v>
      </c>
    </row>
    <row r="840" spans="1:14">
      <c r="A840" s="21">
        <v>2402</v>
      </c>
      <c r="B840" t="s">
        <v>1227</v>
      </c>
      <c r="C840" t="s">
        <v>306</v>
      </c>
      <c r="D840" s="22">
        <v>0</v>
      </c>
      <c r="E840" s="22">
        <v>349</v>
      </c>
      <c r="F840" s="22">
        <v>0</v>
      </c>
      <c r="G840" t="s">
        <v>302</v>
      </c>
      <c r="H840" t="s">
        <v>310</v>
      </c>
      <c r="I840" t="s">
        <v>303</v>
      </c>
      <c r="J840" t="s">
        <v>304</v>
      </c>
      <c r="K840" t="s">
        <v>250</v>
      </c>
      <c r="L840" s="23">
        <v>44319</v>
      </c>
      <c r="M840" s="24">
        <v>349</v>
      </c>
      <c r="N840" t="s">
        <v>339</v>
      </c>
    </row>
    <row r="841" spans="1:14">
      <c r="A841" s="21">
        <v>2440</v>
      </c>
      <c r="B841" t="s">
        <v>1228</v>
      </c>
      <c r="C841" t="s">
        <v>309</v>
      </c>
      <c r="D841" s="22">
        <v>0</v>
      </c>
      <c r="E841" s="22">
        <v>480</v>
      </c>
      <c r="F841" s="22">
        <v>0</v>
      </c>
      <c r="G841" t="s">
        <v>1228</v>
      </c>
      <c r="H841" t="s">
        <v>310</v>
      </c>
      <c r="I841" t="s">
        <v>286</v>
      </c>
      <c r="J841" t="s">
        <v>232</v>
      </c>
      <c r="K841" t="s">
        <v>250</v>
      </c>
      <c r="L841" s="23">
        <v>44228</v>
      </c>
      <c r="M841" s="24">
        <v>480</v>
      </c>
      <c r="N841" t="s">
        <v>339</v>
      </c>
    </row>
    <row r="842" spans="1:14">
      <c r="A842" s="21">
        <v>2442</v>
      </c>
      <c r="B842" t="s">
        <v>1229</v>
      </c>
      <c r="C842" t="s">
        <v>309</v>
      </c>
      <c r="D842" s="22">
        <v>0</v>
      </c>
      <c r="E842" s="22">
        <v>131</v>
      </c>
      <c r="F842" s="22">
        <v>0</v>
      </c>
      <c r="G842" t="s">
        <v>446</v>
      </c>
      <c r="H842" t="s">
        <v>310</v>
      </c>
      <c r="I842" t="s">
        <v>292</v>
      </c>
      <c r="J842" t="s">
        <v>232</v>
      </c>
      <c r="K842" t="s">
        <v>250</v>
      </c>
      <c r="L842" s="23">
        <v>44319</v>
      </c>
      <c r="M842" s="24">
        <v>131</v>
      </c>
      <c r="N842" t="s">
        <v>339</v>
      </c>
    </row>
    <row r="843" spans="1:14">
      <c r="A843" s="21">
        <v>2477</v>
      </c>
      <c r="B843" t="s">
        <v>1230</v>
      </c>
      <c r="C843" t="s">
        <v>309</v>
      </c>
      <c r="D843" s="22">
        <v>0</v>
      </c>
      <c r="E843" s="22">
        <v>431</v>
      </c>
      <c r="F843" s="22">
        <v>0</v>
      </c>
      <c r="G843" t="s">
        <v>1230</v>
      </c>
      <c r="H843" t="s">
        <v>310</v>
      </c>
      <c r="I843" t="s">
        <v>286</v>
      </c>
      <c r="J843" t="s">
        <v>232</v>
      </c>
      <c r="K843" t="s">
        <v>250</v>
      </c>
      <c r="L843" s="23">
        <v>44236</v>
      </c>
      <c r="M843" s="24">
        <v>431</v>
      </c>
      <c r="N843" t="s">
        <v>339</v>
      </c>
    </row>
    <row r="844" spans="1:14">
      <c r="A844" s="21">
        <v>2566</v>
      </c>
      <c r="B844" t="s">
        <v>1231</v>
      </c>
      <c r="C844" t="s">
        <v>317</v>
      </c>
      <c r="D844" s="22">
        <v>0</v>
      </c>
      <c r="E844" s="22">
        <v>578</v>
      </c>
      <c r="F844" s="22">
        <v>0</v>
      </c>
      <c r="G844" t="s">
        <v>302</v>
      </c>
      <c r="H844" t="s">
        <v>314</v>
      </c>
      <c r="I844" t="s">
        <v>303</v>
      </c>
      <c r="J844" t="s">
        <v>304</v>
      </c>
      <c r="K844" t="s">
        <v>250</v>
      </c>
      <c r="L844" s="23">
        <v>44116</v>
      </c>
      <c r="M844" s="24">
        <v>578</v>
      </c>
      <c r="N844" t="s">
        <v>293</v>
      </c>
    </row>
    <row r="845" spans="1:14">
      <c r="A845" s="21">
        <v>2570</v>
      </c>
      <c r="B845" t="s">
        <v>1232</v>
      </c>
      <c r="C845" t="s">
        <v>313</v>
      </c>
      <c r="D845" s="22">
        <v>0</v>
      </c>
      <c r="E845" s="22">
        <v>388</v>
      </c>
      <c r="F845" s="22">
        <v>0</v>
      </c>
      <c r="G845" t="s">
        <v>302</v>
      </c>
      <c r="H845" t="s">
        <v>314</v>
      </c>
      <c r="I845" t="s">
        <v>303</v>
      </c>
      <c r="J845" t="s">
        <v>304</v>
      </c>
      <c r="K845" t="s">
        <v>250</v>
      </c>
      <c r="L845" s="23">
        <v>44116</v>
      </c>
      <c r="M845" s="24">
        <v>388</v>
      </c>
      <c r="N845" t="s">
        <v>293</v>
      </c>
    </row>
    <row r="846" spans="1:14">
      <c r="A846" s="21">
        <v>2575</v>
      </c>
      <c r="B846" t="s">
        <v>1233</v>
      </c>
      <c r="C846" t="s">
        <v>313</v>
      </c>
      <c r="D846" s="22">
        <v>0</v>
      </c>
      <c r="E846" s="22">
        <v>304</v>
      </c>
      <c r="F846" s="22">
        <v>0</v>
      </c>
      <c r="G846" t="s">
        <v>302</v>
      </c>
      <c r="H846" t="s">
        <v>314</v>
      </c>
      <c r="I846" t="s">
        <v>303</v>
      </c>
      <c r="J846" t="s">
        <v>304</v>
      </c>
      <c r="K846" t="s">
        <v>250</v>
      </c>
      <c r="L846" s="23">
        <v>44123</v>
      </c>
      <c r="M846" s="24">
        <v>304</v>
      </c>
      <c r="N846" t="s">
        <v>293</v>
      </c>
    </row>
    <row r="847" spans="1:14">
      <c r="A847" s="21">
        <v>2581</v>
      </c>
      <c r="B847" t="s">
        <v>1234</v>
      </c>
      <c r="C847" t="s">
        <v>317</v>
      </c>
      <c r="D847" s="22">
        <v>0</v>
      </c>
      <c r="E847" s="22">
        <v>314</v>
      </c>
      <c r="F847" s="22">
        <v>0</v>
      </c>
      <c r="G847" t="s">
        <v>302</v>
      </c>
      <c r="H847" t="s">
        <v>314</v>
      </c>
      <c r="I847" t="s">
        <v>303</v>
      </c>
      <c r="J847" t="s">
        <v>304</v>
      </c>
      <c r="K847" t="s">
        <v>250</v>
      </c>
      <c r="L847" s="23">
        <v>43892</v>
      </c>
      <c r="M847" s="24">
        <v>314</v>
      </c>
      <c r="N847" t="s">
        <v>396</v>
      </c>
    </row>
    <row r="848" spans="1:14">
      <c r="A848" s="21">
        <v>2619</v>
      </c>
      <c r="B848" t="s">
        <v>1235</v>
      </c>
      <c r="C848" t="s">
        <v>313</v>
      </c>
      <c r="D848" s="22">
        <v>0</v>
      </c>
      <c r="E848" s="22">
        <v>390</v>
      </c>
      <c r="F848" s="22">
        <v>0</v>
      </c>
      <c r="G848" t="s">
        <v>302</v>
      </c>
      <c r="H848" t="s">
        <v>314</v>
      </c>
      <c r="I848" t="s">
        <v>303</v>
      </c>
      <c r="J848" t="s">
        <v>304</v>
      </c>
      <c r="K848" t="s">
        <v>250</v>
      </c>
      <c r="L848" s="23">
        <v>44116</v>
      </c>
      <c r="M848" s="24">
        <v>390</v>
      </c>
      <c r="N848" t="s">
        <v>293</v>
      </c>
    </row>
    <row r="849" spans="1:14">
      <c r="A849" s="21">
        <v>2685</v>
      </c>
      <c r="B849" t="s">
        <v>1236</v>
      </c>
      <c r="C849" t="s">
        <v>313</v>
      </c>
      <c r="D849" s="22">
        <v>0</v>
      </c>
      <c r="E849" s="22">
        <v>430</v>
      </c>
      <c r="F849" s="22">
        <v>0</v>
      </c>
      <c r="G849" t="s">
        <v>302</v>
      </c>
      <c r="H849" t="s">
        <v>314</v>
      </c>
      <c r="I849" t="s">
        <v>303</v>
      </c>
      <c r="J849" t="s">
        <v>304</v>
      </c>
      <c r="K849" t="s">
        <v>250</v>
      </c>
      <c r="L849" s="23">
        <v>44123</v>
      </c>
      <c r="M849" s="24">
        <v>430</v>
      </c>
      <c r="N849" t="s">
        <v>293</v>
      </c>
    </row>
    <row r="850" spans="1:14">
      <c r="A850" s="21">
        <v>2814</v>
      </c>
      <c r="B850" t="s">
        <v>1237</v>
      </c>
      <c r="C850" t="s">
        <v>306</v>
      </c>
      <c r="D850" s="22">
        <v>0</v>
      </c>
      <c r="E850" s="22">
        <v>182</v>
      </c>
      <c r="F850" s="22">
        <v>0</v>
      </c>
      <c r="G850" t="s">
        <v>302</v>
      </c>
      <c r="H850" t="s">
        <v>307</v>
      </c>
      <c r="I850" t="s">
        <v>303</v>
      </c>
      <c r="J850" t="s">
        <v>304</v>
      </c>
      <c r="K850" t="s">
        <v>250</v>
      </c>
      <c r="L850" s="23">
        <v>44230</v>
      </c>
      <c r="M850" s="24">
        <v>182</v>
      </c>
      <c r="N850" t="s">
        <v>339</v>
      </c>
    </row>
    <row r="851" spans="1:14">
      <c r="A851" s="21">
        <v>2887</v>
      </c>
      <c r="B851" t="s">
        <v>704</v>
      </c>
      <c r="C851" t="s">
        <v>423</v>
      </c>
      <c r="D851" s="22">
        <v>0</v>
      </c>
      <c r="E851" s="22">
        <v>293</v>
      </c>
      <c r="F851" s="22">
        <v>0</v>
      </c>
      <c r="G851" t="s">
        <v>704</v>
      </c>
      <c r="H851" t="s">
        <v>307</v>
      </c>
      <c r="I851" t="s">
        <v>348</v>
      </c>
      <c r="J851" t="s">
        <v>232</v>
      </c>
      <c r="K851" t="s">
        <v>250</v>
      </c>
      <c r="L851" s="23">
        <v>44228</v>
      </c>
      <c r="M851" s="24">
        <v>293</v>
      </c>
      <c r="N851" t="s">
        <v>339</v>
      </c>
    </row>
    <row r="852" spans="1:14">
      <c r="A852" s="21">
        <v>2909</v>
      </c>
      <c r="B852" t="s">
        <v>1238</v>
      </c>
      <c r="C852" t="s">
        <v>306</v>
      </c>
      <c r="D852" s="22">
        <v>0</v>
      </c>
      <c r="E852" s="22">
        <v>341</v>
      </c>
      <c r="F852" s="22">
        <v>0</v>
      </c>
      <c r="G852" t="s">
        <v>302</v>
      </c>
      <c r="H852" t="s">
        <v>307</v>
      </c>
      <c r="I852" t="s">
        <v>303</v>
      </c>
      <c r="J852" t="s">
        <v>304</v>
      </c>
      <c r="K852" t="s">
        <v>250</v>
      </c>
      <c r="L852" s="23">
        <v>44403</v>
      </c>
      <c r="M852" s="24">
        <v>341</v>
      </c>
      <c r="N852" t="s">
        <v>287</v>
      </c>
    </row>
    <row r="853" spans="1:14">
      <c r="A853" s="21">
        <v>2921</v>
      </c>
      <c r="B853" t="s">
        <v>1239</v>
      </c>
      <c r="C853" t="s">
        <v>306</v>
      </c>
      <c r="D853" s="22">
        <v>0</v>
      </c>
      <c r="E853" s="22">
        <v>311</v>
      </c>
      <c r="F853" s="22">
        <v>0</v>
      </c>
      <c r="G853" t="s">
        <v>302</v>
      </c>
      <c r="H853" t="s">
        <v>307</v>
      </c>
      <c r="I853" t="s">
        <v>303</v>
      </c>
      <c r="J853" t="s">
        <v>304</v>
      </c>
      <c r="K853" t="s">
        <v>250</v>
      </c>
      <c r="L853" s="23">
        <v>44230</v>
      </c>
      <c r="M853" s="24">
        <v>311</v>
      </c>
      <c r="N853" t="s">
        <v>339</v>
      </c>
    </row>
    <row r="854" spans="1:14">
      <c r="A854" s="21">
        <v>3031</v>
      </c>
      <c r="B854" t="s">
        <v>1240</v>
      </c>
      <c r="C854" t="s">
        <v>306</v>
      </c>
      <c r="D854" s="22">
        <v>0</v>
      </c>
      <c r="E854" s="22">
        <v>204</v>
      </c>
      <c r="F854" s="22">
        <v>0</v>
      </c>
      <c r="G854" t="s">
        <v>302</v>
      </c>
      <c r="H854" t="s">
        <v>307</v>
      </c>
      <c r="I854" t="s">
        <v>303</v>
      </c>
      <c r="J854" t="s">
        <v>304</v>
      </c>
      <c r="K854" t="s">
        <v>250</v>
      </c>
      <c r="L854" s="23">
        <v>44230</v>
      </c>
      <c r="M854" s="24">
        <v>204</v>
      </c>
      <c r="N854" t="s">
        <v>339</v>
      </c>
    </row>
    <row r="855" spans="1:14">
      <c r="A855" s="21">
        <v>3043</v>
      </c>
      <c r="B855" t="s">
        <v>1241</v>
      </c>
      <c r="C855" t="s">
        <v>306</v>
      </c>
      <c r="D855" s="22">
        <v>0</v>
      </c>
      <c r="E855" s="22">
        <v>196</v>
      </c>
      <c r="F855" s="22">
        <v>0</v>
      </c>
      <c r="G855" t="s">
        <v>302</v>
      </c>
      <c r="H855" t="s">
        <v>307</v>
      </c>
      <c r="I855" t="s">
        <v>303</v>
      </c>
      <c r="J855" t="s">
        <v>304</v>
      </c>
      <c r="K855" t="s">
        <v>250</v>
      </c>
      <c r="L855" s="23">
        <v>44236</v>
      </c>
      <c r="M855" s="24">
        <v>196</v>
      </c>
      <c r="N855" t="s">
        <v>339</v>
      </c>
    </row>
    <row r="856" spans="1:14">
      <c r="A856" s="21">
        <v>3314</v>
      </c>
      <c r="B856" t="s">
        <v>1242</v>
      </c>
      <c r="C856" t="s">
        <v>399</v>
      </c>
      <c r="D856" s="22">
        <v>0</v>
      </c>
      <c r="E856" s="22">
        <v>450</v>
      </c>
      <c r="F856" s="22">
        <v>0</v>
      </c>
      <c r="G856" t="s">
        <v>302</v>
      </c>
      <c r="H856" t="s">
        <v>400</v>
      </c>
      <c r="I856" t="s">
        <v>303</v>
      </c>
      <c r="J856" t="s">
        <v>304</v>
      </c>
      <c r="K856" t="s">
        <v>250</v>
      </c>
      <c r="L856" s="23">
        <v>44711</v>
      </c>
      <c r="M856" s="24">
        <v>450</v>
      </c>
      <c r="N856" t="s">
        <v>1136</v>
      </c>
    </row>
    <row r="857" spans="1:14">
      <c r="A857" s="21">
        <v>3503</v>
      </c>
      <c r="B857" t="s">
        <v>1243</v>
      </c>
      <c r="C857" t="s">
        <v>399</v>
      </c>
      <c r="D857" s="22">
        <v>0</v>
      </c>
      <c r="E857" s="22">
        <v>202</v>
      </c>
      <c r="F857" s="22">
        <v>0</v>
      </c>
      <c r="G857" t="s">
        <v>302</v>
      </c>
      <c r="H857" t="s">
        <v>400</v>
      </c>
      <c r="I857" t="s">
        <v>303</v>
      </c>
      <c r="J857" t="s">
        <v>304</v>
      </c>
      <c r="K857" t="s">
        <v>250</v>
      </c>
      <c r="L857" s="23">
        <v>44231</v>
      </c>
      <c r="M857" s="24">
        <v>202</v>
      </c>
      <c r="N857" t="s">
        <v>339</v>
      </c>
    </row>
    <row r="858" spans="1:14">
      <c r="A858" s="21">
        <v>3784</v>
      </c>
      <c r="B858" t="s">
        <v>1244</v>
      </c>
      <c r="C858" t="s">
        <v>295</v>
      </c>
      <c r="D858" s="22">
        <v>0</v>
      </c>
      <c r="E858" s="22">
        <v>301</v>
      </c>
      <c r="F858" s="22">
        <v>0</v>
      </c>
      <c r="G858" t="s">
        <v>302</v>
      </c>
      <c r="H858" t="s">
        <v>296</v>
      </c>
      <c r="I858" t="s">
        <v>303</v>
      </c>
      <c r="J858" t="s">
        <v>304</v>
      </c>
      <c r="K858" t="s">
        <v>250</v>
      </c>
      <c r="L858" s="23">
        <v>44459</v>
      </c>
      <c r="M858" s="24">
        <v>301</v>
      </c>
      <c r="N858" t="s">
        <v>287</v>
      </c>
    </row>
    <row r="859" spans="1:14">
      <c r="A859" s="21">
        <v>1942</v>
      </c>
      <c r="B859" t="s">
        <v>1245</v>
      </c>
      <c r="C859" t="s">
        <v>347</v>
      </c>
      <c r="D859" s="22">
        <v>0</v>
      </c>
      <c r="E859" s="22">
        <v>82</v>
      </c>
      <c r="F859" s="22">
        <v>84</v>
      </c>
      <c r="G859" t="s">
        <v>302</v>
      </c>
      <c r="H859" t="s">
        <v>331</v>
      </c>
      <c r="I859" t="s">
        <v>303</v>
      </c>
      <c r="J859" t="s">
        <v>304</v>
      </c>
      <c r="K859" t="s">
        <v>253</v>
      </c>
      <c r="L859" s="23">
        <v>44230</v>
      </c>
      <c r="M859" s="24">
        <v>166</v>
      </c>
      <c r="N859" t="s">
        <v>339</v>
      </c>
    </row>
    <row r="860" spans="1:14">
      <c r="A860" s="21">
        <v>4</v>
      </c>
      <c r="B860" t="s">
        <v>1246</v>
      </c>
      <c r="C860" t="s">
        <v>334</v>
      </c>
      <c r="D860" s="22">
        <v>0</v>
      </c>
      <c r="E860" s="22">
        <v>37</v>
      </c>
      <c r="F860" s="22">
        <v>72</v>
      </c>
      <c r="G860" t="s">
        <v>1246</v>
      </c>
      <c r="H860" t="s">
        <v>327</v>
      </c>
      <c r="I860" t="s">
        <v>286</v>
      </c>
      <c r="J860" t="s">
        <v>232</v>
      </c>
      <c r="K860" t="s">
        <v>255</v>
      </c>
      <c r="L860" s="23">
        <v>44249</v>
      </c>
      <c r="M860" s="24">
        <v>109</v>
      </c>
      <c r="N860" t="s">
        <v>339</v>
      </c>
    </row>
    <row r="861" spans="1:14">
      <c r="A861" s="21">
        <v>7</v>
      </c>
      <c r="B861" t="s">
        <v>1247</v>
      </c>
      <c r="C861" t="s">
        <v>298</v>
      </c>
      <c r="D861" s="22">
        <v>0</v>
      </c>
      <c r="E861" s="22">
        <v>101</v>
      </c>
      <c r="F861" s="22">
        <v>180</v>
      </c>
      <c r="G861" t="s">
        <v>302</v>
      </c>
      <c r="H861" t="s">
        <v>327</v>
      </c>
      <c r="I861" t="s">
        <v>303</v>
      </c>
      <c r="J861" t="s">
        <v>304</v>
      </c>
      <c r="K861" t="s">
        <v>255</v>
      </c>
      <c r="L861" s="23">
        <v>44233</v>
      </c>
      <c r="M861" s="24">
        <v>281</v>
      </c>
      <c r="N861" t="s">
        <v>339</v>
      </c>
    </row>
    <row r="862" spans="1:14">
      <c r="A862" s="21">
        <v>14</v>
      </c>
      <c r="B862" t="s">
        <v>1248</v>
      </c>
      <c r="C862" t="s">
        <v>334</v>
      </c>
      <c r="D862" s="22">
        <v>0</v>
      </c>
      <c r="E862" s="22">
        <v>86</v>
      </c>
      <c r="F862" s="22">
        <v>260</v>
      </c>
      <c r="G862" t="s">
        <v>1248</v>
      </c>
      <c r="H862" t="s">
        <v>327</v>
      </c>
      <c r="I862" t="s">
        <v>286</v>
      </c>
      <c r="J862" t="s">
        <v>232</v>
      </c>
      <c r="K862" t="s">
        <v>255</v>
      </c>
      <c r="L862" s="23">
        <v>44231</v>
      </c>
      <c r="M862" s="24">
        <v>346</v>
      </c>
      <c r="N862" t="s">
        <v>339</v>
      </c>
    </row>
    <row r="863" spans="1:14">
      <c r="A863" s="21">
        <v>20</v>
      </c>
      <c r="B863" t="s">
        <v>1249</v>
      </c>
      <c r="C863" t="s">
        <v>825</v>
      </c>
      <c r="D863" s="22">
        <v>0</v>
      </c>
      <c r="E863" s="22">
        <v>222</v>
      </c>
      <c r="F863" s="22">
        <v>460</v>
      </c>
      <c r="G863" t="s">
        <v>311</v>
      </c>
      <c r="H863" t="s">
        <v>327</v>
      </c>
      <c r="I863" t="s">
        <v>286</v>
      </c>
      <c r="J863" t="s">
        <v>261</v>
      </c>
      <c r="K863" t="s">
        <v>255</v>
      </c>
      <c r="M863" s="24">
        <v>682</v>
      </c>
      <c r="N863" t="s">
        <v>311</v>
      </c>
    </row>
    <row r="864" spans="1:14">
      <c r="A864" s="21">
        <v>21</v>
      </c>
      <c r="B864" t="s">
        <v>1250</v>
      </c>
      <c r="C864" t="s">
        <v>298</v>
      </c>
      <c r="D864" s="22">
        <v>0</v>
      </c>
      <c r="E864" s="22">
        <v>162</v>
      </c>
      <c r="F864" s="22">
        <v>459</v>
      </c>
      <c r="G864" t="s">
        <v>302</v>
      </c>
      <c r="H864" t="s">
        <v>327</v>
      </c>
      <c r="I864" t="s">
        <v>303</v>
      </c>
      <c r="J864" t="s">
        <v>304</v>
      </c>
      <c r="K864" t="s">
        <v>255</v>
      </c>
      <c r="L864" s="23">
        <v>44319</v>
      </c>
      <c r="M864" s="24">
        <v>621</v>
      </c>
      <c r="N864" t="s">
        <v>339</v>
      </c>
    </row>
    <row r="865" spans="1:14">
      <c r="A865" s="21">
        <v>22</v>
      </c>
      <c r="B865" t="s">
        <v>1251</v>
      </c>
      <c r="C865" t="s">
        <v>298</v>
      </c>
      <c r="D865" s="22">
        <v>0</v>
      </c>
      <c r="E865" s="22">
        <v>38</v>
      </c>
      <c r="F865" s="22">
        <v>154</v>
      </c>
      <c r="G865" t="s">
        <v>302</v>
      </c>
      <c r="H865" t="s">
        <v>327</v>
      </c>
      <c r="I865" t="s">
        <v>303</v>
      </c>
      <c r="J865" t="s">
        <v>304</v>
      </c>
      <c r="K865" t="s">
        <v>255</v>
      </c>
      <c r="L865" s="23">
        <v>44403</v>
      </c>
      <c r="M865" s="24">
        <v>192</v>
      </c>
      <c r="N865" t="s">
        <v>287</v>
      </c>
    </row>
    <row r="866" spans="1:14">
      <c r="A866" s="21">
        <v>51</v>
      </c>
      <c r="B866" t="s">
        <v>1252</v>
      </c>
      <c r="C866" t="s">
        <v>345</v>
      </c>
      <c r="D866" s="22">
        <v>0</v>
      </c>
      <c r="E866" s="22">
        <v>50</v>
      </c>
      <c r="F866" s="22">
        <v>350</v>
      </c>
      <c r="G866" t="s">
        <v>302</v>
      </c>
      <c r="H866" t="s">
        <v>285</v>
      </c>
      <c r="I866" t="s">
        <v>303</v>
      </c>
      <c r="J866" t="s">
        <v>304</v>
      </c>
      <c r="K866" t="s">
        <v>255</v>
      </c>
      <c r="L866" s="23">
        <v>44284</v>
      </c>
      <c r="M866" s="24">
        <v>400</v>
      </c>
      <c r="N866" t="s">
        <v>339</v>
      </c>
    </row>
    <row r="867" spans="1:14">
      <c r="A867" s="21">
        <v>94</v>
      </c>
      <c r="B867" t="s">
        <v>1253</v>
      </c>
      <c r="C867" t="s">
        <v>345</v>
      </c>
      <c r="D867" s="22">
        <v>0</v>
      </c>
      <c r="E867" s="22">
        <v>180</v>
      </c>
      <c r="F867" s="22">
        <v>820</v>
      </c>
      <c r="G867" t="s">
        <v>302</v>
      </c>
      <c r="H867" t="s">
        <v>300</v>
      </c>
      <c r="I867" t="s">
        <v>303</v>
      </c>
      <c r="J867" t="s">
        <v>304</v>
      </c>
      <c r="K867" t="s">
        <v>255</v>
      </c>
      <c r="L867" s="23">
        <v>44277</v>
      </c>
      <c r="M867" s="24">
        <v>1000</v>
      </c>
      <c r="N867" t="s">
        <v>339</v>
      </c>
    </row>
    <row r="868" spans="1:14">
      <c r="A868" s="21">
        <v>104</v>
      </c>
      <c r="B868" t="s">
        <v>1254</v>
      </c>
      <c r="C868" t="s">
        <v>284</v>
      </c>
      <c r="D868" s="22">
        <v>0</v>
      </c>
      <c r="E868" s="22">
        <v>0</v>
      </c>
      <c r="F868" s="22">
        <v>361</v>
      </c>
      <c r="G868" t="s">
        <v>1254</v>
      </c>
      <c r="H868" t="s">
        <v>300</v>
      </c>
      <c r="I868" t="s">
        <v>286</v>
      </c>
      <c r="J868" t="s">
        <v>232</v>
      </c>
      <c r="K868" t="s">
        <v>255</v>
      </c>
      <c r="L868" s="23">
        <v>44229</v>
      </c>
      <c r="M868" s="24">
        <v>361</v>
      </c>
      <c r="N868" t="s">
        <v>339</v>
      </c>
    </row>
    <row r="869" spans="1:14">
      <c r="A869" s="21">
        <v>106</v>
      </c>
      <c r="B869" t="s">
        <v>1255</v>
      </c>
      <c r="C869" t="s">
        <v>345</v>
      </c>
      <c r="D869" s="22">
        <v>0</v>
      </c>
      <c r="E869" s="22">
        <v>239</v>
      </c>
      <c r="F869" s="22">
        <v>830</v>
      </c>
      <c r="G869" t="s">
        <v>302</v>
      </c>
      <c r="H869" t="s">
        <v>300</v>
      </c>
      <c r="I869" t="s">
        <v>303</v>
      </c>
      <c r="J869" t="s">
        <v>304</v>
      </c>
      <c r="K869" t="s">
        <v>255</v>
      </c>
      <c r="L869" s="23">
        <v>44319</v>
      </c>
      <c r="M869" s="24">
        <v>1069</v>
      </c>
      <c r="N869" t="s">
        <v>339</v>
      </c>
    </row>
    <row r="870" spans="1:14">
      <c r="A870" s="21">
        <v>114</v>
      </c>
      <c r="B870" t="s">
        <v>1256</v>
      </c>
      <c r="C870" t="s">
        <v>347</v>
      </c>
      <c r="D870" s="22">
        <v>0</v>
      </c>
      <c r="E870" s="22">
        <v>173</v>
      </c>
      <c r="F870" s="22">
        <v>380</v>
      </c>
      <c r="G870" t="s">
        <v>302</v>
      </c>
      <c r="H870" t="s">
        <v>331</v>
      </c>
      <c r="I870" t="s">
        <v>303</v>
      </c>
      <c r="J870" t="s">
        <v>304</v>
      </c>
      <c r="K870" t="s">
        <v>255</v>
      </c>
      <c r="L870" s="23">
        <v>44319</v>
      </c>
      <c r="M870" s="24">
        <v>553</v>
      </c>
      <c r="N870" t="s">
        <v>339</v>
      </c>
    </row>
    <row r="871" spans="1:14">
      <c r="A871" s="21">
        <v>115</v>
      </c>
      <c r="B871" t="s">
        <v>623</v>
      </c>
      <c r="C871" t="s">
        <v>347</v>
      </c>
      <c r="D871" s="22">
        <v>0</v>
      </c>
      <c r="E871" s="22">
        <v>114</v>
      </c>
      <c r="F871" s="22">
        <v>359</v>
      </c>
      <c r="G871" t="s">
        <v>623</v>
      </c>
      <c r="H871" t="s">
        <v>331</v>
      </c>
      <c r="I871" t="s">
        <v>348</v>
      </c>
      <c r="J871" t="s">
        <v>232</v>
      </c>
      <c r="K871" t="s">
        <v>255</v>
      </c>
      <c r="L871" s="23">
        <v>44319</v>
      </c>
      <c r="M871" s="24">
        <v>473</v>
      </c>
      <c r="N871" t="s">
        <v>339</v>
      </c>
    </row>
    <row r="872" spans="1:14">
      <c r="A872" s="21">
        <v>134</v>
      </c>
      <c r="B872" t="s">
        <v>1257</v>
      </c>
      <c r="C872" t="s">
        <v>313</v>
      </c>
      <c r="D872" s="22">
        <v>0</v>
      </c>
      <c r="E872" s="22">
        <v>21</v>
      </c>
      <c r="F872" s="22">
        <v>292</v>
      </c>
      <c r="G872" t="s">
        <v>302</v>
      </c>
      <c r="H872" t="s">
        <v>314</v>
      </c>
      <c r="I872" t="s">
        <v>303</v>
      </c>
      <c r="J872" t="s">
        <v>304</v>
      </c>
      <c r="K872" t="s">
        <v>255</v>
      </c>
      <c r="L872" s="23">
        <v>44116</v>
      </c>
      <c r="M872" s="24">
        <v>313</v>
      </c>
      <c r="N872" t="s">
        <v>293</v>
      </c>
    </row>
    <row r="873" spans="1:14">
      <c r="A873" s="21">
        <v>162</v>
      </c>
      <c r="B873" t="s">
        <v>1258</v>
      </c>
      <c r="C873" t="s">
        <v>329</v>
      </c>
      <c r="D873" s="22">
        <v>0</v>
      </c>
      <c r="E873" s="22">
        <v>64</v>
      </c>
      <c r="F873" s="22">
        <v>88</v>
      </c>
      <c r="G873" t="s">
        <v>302</v>
      </c>
      <c r="H873" t="s">
        <v>331</v>
      </c>
      <c r="I873" t="s">
        <v>303</v>
      </c>
      <c r="J873" t="s">
        <v>304</v>
      </c>
      <c r="K873" t="s">
        <v>255</v>
      </c>
      <c r="L873" s="23">
        <v>44263</v>
      </c>
      <c r="M873" s="24">
        <v>152</v>
      </c>
      <c r="N873" t="s">
        <v>339</v>
      </c>
    </row>
    <row r="874" spans="1:14">
      <c r="A874" s="21">
        <v>164</v>
      </c>
      <c r="B874" t="s">
        <v>1259</v>
      </c>
      <c r="C874" t="s">
        <v>321</v>
      </c>
      <c r="D874" s="22">
        <v>0</v>
      </c>
      <c r="E874" s="22">
        <v>69</v>
      </c>
      <c r="F874" s="22">
        <v>135</v>
      </c>
      <c r="G874" t="s">
        <v>302</v>
      </c>
      <c r="H874" t="s">
        <v>291</v>
      </c>
      <c r="I874" t="s">
        <v>303</v>
      </c>
      <c r="J874" t="s">
        <v>304</v>
      </c>
      <c r="K874" t="s">
        <v>255</v>
      </c>
      <c r="L874" s="23">
        <v>44116</v>
      </c>
      <c r="M874" s="24">
        <v>204</v>
      </c>
      <c r="N874" t="s">
        <v>293</v>
      </c>
    </row>
    <row r="875" spans="1:14">
      <c r="A875" s="21">
        <v>191</v>
      </c>
      <c r="B875" t="s">
        <v>1260</v>
      </c>
      <c r="C875" t="s">
        <v>309</v>
      </c>
      <c r="D875" s="22">
        <v>0</v>
      </c>
      <c r="E875" s="22">
        <v>42</v>
      </c>
      <c r="F875" s="22">
        <v>160</v>
      </c>
      <c r="G875" t="s">
        <v>1260</v>
      </c>
      <c r="H875" t="s">
        <v>310</v>
      </c>
      <c r="I875" t="s">
        <v>286</v>
      </c>
      <c r="J875" t="s">
        <v>232</v>
      </c>
      <c r="K875" t="s">
        <v>255</v>
      </c>
      <c r="L875" s="23">
        <v>44410</v>
      </c>
      <c r="M875" s="24">
        <v>202</v>
      </c>
      <c r="N875" t="s">
        <v>287</v>
      </c>
    </row>
    <row r="876" spans="1:14">
      <c r="A876" s="21">
        <v>201</v>
      </c>
      <c r="B876" t="s">
        <v>1261</v>
      </c>
      <c r="C876" t="s">
        <v>309</v>
      </c>
      <c r="D876" s="22">
        <v>0</v>
      </c>
      <c r="E876" s="22">
        <v>55</v>
      </c>
      <c r="F876" s="22">
        <v>333</v>
      </c>
      <c r="G876" t="s">
        <v>1261</v>
      </c>
      <c r="H876" t="s">
        <v>310</v>
      </c>
      <c r="I876" t="s">
        <v>286</v>
      </c>
      <c r="J876" t="s">
        <v>232</v>
      </c>
      <c r="K876" t="s">
        <v>255</v>
      </c>
      <c r="L876" s="23">
        <v>44229</v>
      </c>
      <c r="M876" s="24">
        <v>388</v>
      </c>
      <c r="N876" t="s">
        <v>339</v>
      </c>
    </row>
    <row r="877" spans="1:14">
      <c r="A877" s="21">
        <v>214</v>
      </c>
      <c r="B877" t="s">
        <v>1262</v>
      </c>
      <c r="C877" t="s">
        <v>317</v>
      </c>
      <c r="D877" s="22">
        <v>0</v>
      </c>
      <c r="E877" s="22">
        <v>105</v>
      </c>
      <c r="F877" s="22">
        <v>290</v>
      </c>
      <c r="G877" t="s">
        <v>302</v>
      </c>
      <c r="H877" t="s">
        <v>314</v>
      </c>
      <c r="I877" t="s">
        <v>303</v>
      </c>
      <c r="J877" t="s">
        <v>304</v>
      </c>
      <c r="K877" t="s">
        <v>255</v>
      </c>
      <c r="L877" s="23">
        <v>44144</v>
      </c>
      <c r="M877" s="24">
        <v>395</v>
      </c>
      <c r="N877" t="s">
        <v>293</v>
      </c>
    </row>
    <row r="878" spans="1:14">
      <c r="A878" s="21">
        <v>220</v>
      </c>
      <c r="B878" t="s">
        <v>1263</v>
      </c>
      <c r="C878" t="s">
        <v>313</v>
      </c>
      <c r="D878" s="22">
        <v>0</v>
      </c>
      <c r="E878" s="22">
        <v>95</v>
      </c>
      <c r="F878" s="22">
        <v>258</v>
      </c>
      <c r="G878" t="s">
        <v>302</v>
      </c>
      <c r="H878" t="s">
        <v>314</v>
      </c>
      <c r="I878" t="s">
        <v>303</v>
      </c>
      <c r="J878" t="s">
        <v>304</v>
      </c>
      <c r="K878" t="s">
        <v>255</v>
      </c>
      <c r="L878" s="23">
        <v>44138</v>
      </c>
      <c r="M878" s="24">
        <v>353</v>
      </c>
      <c r="N878" t="s">
        <v>293</v>
      </c>
    </row>
    <row r="879" spans="1:14">
      <c r="A879" s="21">
        <v>222</v>
      </c>
      <c r="B879" t="s">
        <v>1264</v>
      </c>
      <c r="C879" t="s">
        <v>313</v>
      </c>
      <c r="D879" s="22">
        <v>0</v>
      </c>
      <c r="E879" s="22">
        <v>33</v>
      </c>
      <c r="F879" s="22">
        <v>142</v>
      </c>
      <c r="G879" t="s">
        <v>1264</v>
      </c>
      <c r="H879" t="s">
        <v>314</v>
      </c>
      <c r="I879" t="s">
        <v>286</v>
      </c>
      <c r="J879" t="s">
        <v>232</v>
      </c>
      <c r="K879" t="s">
        <v>255</v>
      </c>
      <c r="L879" s="23">
        <v>44075</v>
      </c>
      <c r="M879" s="24">
        <v>175</v>
      </c>
      <c r="N879" t="s">
        <v>293</v>
      </c>
    </row>
    <row r="880" spans="1:14">
      <c r="A880" s="21">
        <v>240</v>
      </c>
      <c r="B880" t="s">
        <v>1265</v>
      </c>
      <c r="C880" t="s">
        <v>357</v>
      </c>
      <c r="D880" s="22">
        <v>0</v>
      </c>
      <c r="E880" s="22">
        <v>117</v>
      </c>
      <c r="F880" s="22">
        <v>318</v>
      </c>
      <c r="G880" t="s">
        <v>468</v>
      </c>
      <c r="H880" t="s">
        <v>307</v>
      </c>
      <c r="I880" t="s">
        <v>336</v>
      </c>
      <c r="J880" t="s">
        <v>232</v>
      </c>
      <c r="K880" t="s">
        <v>255</v>
      </c>
      <c r="L880" s="23">
        <v>44319</v>
      </c>
      <c r="M880" s="24">
        <v>435</v>
      </c>
      <c r="N880" t="s">
        <v>339</v>
      </c>
    </row>
    <row r="881" spans="1:14">
      <c r="A881" s="21">
        <v>256</v>
      </c>
      <c r="B881" t="s">
        <v>1266</v>
      </c>
      <c r="C881" t="s">
        <v>423</v>
      </c>
      <c r="D881" s="22">
        <v>0</v>
      </c>
      <c r="E881" s="22">
        <v>102</v>
      </c>
      <c r="F881" s="22">
        <v>291</v>
      </c>
      <c r="G881" t="s">
        <v>1266</v>
      </c>
      <c r="H881" t="s">
        <v>307</v>
      </c>
      <c r="I881" t="s">
        <v>286</v>
      </c>
      <c r="J881" t="s">
        <v>232</v>
      </c>
      <c r="K881" t="s">
        <v>255</v>
      </c>
      <c r="L881" s="23">
        <v>44319</v>
      </c>
      <c r="M881" s="24">
        <v>393</v>
      </c>
      <c r="N881" t="s">
        <v>339</v>
      </c>
    </row>
    <row r="882" spans="1:14">
      <c r="A882" s="21">
        <v>287</v>
      </c>
      <c r="B882" t="s">
        <v>1267</v>
      </c>
      <c r="C882" t="s">
        <v>360</v>
      </c>
      <c r="D882" s="22">
        <v>0</v>
      </c>
      <c r="E882" s="22">
        <v>112</v>
      </c>
      <c r="F882" s="22">
        <v>277</v>
      </c>
      <c r="G882" t="s">
        <v>302</v>
      </c>
      <c r="H882" t="s">
        <v>361</v>
      </c>
      <c r="I882" t="s">
        <v>303</v>
      </c>
      <c r="J882" t="s">
        <v>304</v>
      </c>
      <c r="K882" t="s">
        <v>255</v>
      </c>
      <c r="L882" s="23">
        <v>44403</v>
      </c>
      <c r="M882" s="24">
        <v>389</v>
      </c>
      <c r="N882" t="s">
        <v>287</v>
      </c>
    </row>
    <row r="883" spans="1:14">
      <c r="A883" s="21">
        <v>337</v>
      </c>
      <c r="B883" t="s">
        <v>1268</v>
      </c>
      <c r="C883" t="s">
        <v>399</v>
      </c>
      <c r="D883" s="22">
        <v>0</v>
      </c>
      <c r="E883" s="22">
        <v>279</v>
      </c>
      <c r="F883" s="22">
        <v>1034</v>
      </c>
      <c r="G883" t="s">
        <v>302</v>
      </c>
      <c r="H883" t="s">
        <v>400</v>
      </c>
      <c r="I883" t="s">
        <v>303</v>
      </c>
      <c r="J883" t="s">
        <v>304</v>
      </c>
      <c r="K883" t="s">
        <v>255</v>
      </c>
      <c r="L883" s="23">
        <v>44231</v>
      </c>
      <c r="M883" s="24">
        <v>1313</v>
      </c>
      <c r="N883" t="s">
        <v>339</v>
      </c>
    </row>
    <row r="884" spans="1:14">
      <c r="A884" s="21">
        <v>338</v>
      </c>
      <c r="B884" t="s">
        <v>1269</v>
      </c>
      <c r="C884" t="s">
        <v>399</v>
      </c>
      <c r="D884" s="22">
        <v>0</v>
      </c>
      <c r="E884" s="22">
        <v>266</v>
      </c>
      <c r="F884" s="22">
        <v>790</v>
      </c>
      <c r="G884" t="s">
        <v>302</v>
      </c>
      <c r="H884" t="s">
        <v>400</v>
      </c>
      <c r="I884" t="s">
        <v>303</v>
      </c>
      <c r="J884" t="s">
        <v>304</v>
      </c>
      <c r="K884" t="s">
        <v>255</v>
      </c>
      <c r="L884" s="23">
        <v>44270</v>
      </c>
      <c r="M884" s="24">
        <v>1056</v>
      </c>
      <c r="N884" t="s">
        <v>339</v>
      </c>
    </row>
    <row r="885" spans="1:14">
      <c r="A885" s="21">
        <v>339</v>
      </c>
      <c r="B885" t="s">
        <v>1270</v>
      </c>
      <c r="C885" t="s">
        <v>399</v>
      </c>
      <c r="D885" s="22">
        <v>0</v>
      </c>
      <c r="E885" s="22">
        <v>280</v>
      </c>
      <c r="F885" s="22">
        <v>1110</v>
      </c>
      <c r="G885" t="s">
        <v>302</v>
      </c>
      <c r="H885" t="s">
        <v>400</v>
      </c>
      <c r="I885" t="s">
        <v>303</v>
      </c>
      <c r="J885" t="s">
        <v>304</v>
      </c>
      <c r="K885" t="s">
        <v>255</v>
      </c>
      <c r="L885" s="23">
        <v>44231</v>
      </c>
      <c r="M885" s="24">
        <v>1390</v>
      </c>
      <c r="N885" t="s">
        <v>339</v>
      </c>
    </row>
    <row r="886" spans="1:14">
      <c r="A886" s="21">
        <v>354</v>
      </c>
      <c r="B886" t="s">
        <v>1271</v>
      </c>
      <c r="C886" t="s">
        <v>399</v>
      </c>
      <c r="D886" s="22">
        <v>0</v>
      </c>
      <c r="E886" s="22">
        <v>96</v>
      </c>
      <c r="F886" s="22">
        <v>189</v>
      </c>
      <c r="G886" t="s">
        <v>302</v>
      </c>
      <c r="H886" t="s">
        <v>400</v>
      </c>
      <c r="I886" t="s">
        <v>303</v>
      </c>
      <c r="J886" t="s">
        <v>304</v>
      </c>
      <c r="K886" t="s">
        <v>255</v>
      </c>
      <c r="L886" s="23">
        <v>44231</v>
      </c>
      <c r="M886" s="24">
        <v>285</v>
      </c>
      <c r="N886" t="s">
        <v>339</v>
      </c>
    </row>
    <row r="887" spans="1:14">
      <c r="A887" s="21">
        <v>362</v>
      </c>
      <c r="B887" t="s">
        <v>1156</v>
      </c>
      <c r="C887" t="s">
        <v>289</v>
      </c>
      <c r="D887" s="22">
        <v>0</v>
      </c>
      <c r="E887" s="22">
        <v>119</v>
      </c>
      <c r="F887" s="22">
        <v>201</v>
      </c>
      <c r="G887" t="s">
        <v>1156</v>
      </c>
      <c r="H887" t="s">
        <v>400</v>
      </c>
      <c r="I887" t="s">
        <v>348</v>
      </c>
      <c r="J887" t="s">
        <v>232</v>
      </c>
      <c r="K887" t="s">
        <v>255</v>
      </c>
      <c r="L887" s="23">
        <v>44404</v>
      </c>
      <c r="M887" s="24">
        <v>320</v>
      </c>
      <c r="N887" t="s">
        <v>287</v>
      </c>
    </row>
    <row r="888" spans="1:14">
      <c r="A888" s="21">
        <v>371</v>
      </c>
      <c r="B888" t="s">
        <v>1272</v>
      </c>
      <c r="C888" t="s">
        <v>295</v>
      </c>
      <c r="D888" s="22">
        <v>0</v>
      </c>
      <c r="E888" s="22">
        <v>62</v>
      </c>
      <c r="F888" s="22">
        <v>126</v>
      </c>
      <c r="G888" t="s">
        <v>302</v>
      </c>
      <c r="H888" t="s">
        <v>296</v>
      </c>
      <c r="I888" t="s">
        <v>303</v>
      </c>
      <c r="J888" t="s">
        <v>304</v>
      </c>
      <c r="K888" t="s">
        <v>255</v>
      </c>
      <c r="L888" s="23">
        <v>44594</v>
      </c>
      <c r="M888" s="24">
        <v>188</v>
      </c>
      <c r="N888" t="s">
        <v>311</v>
      </c>
    </row>
    <row r="889" spans="1:14">
      <c r="A889" s="21">
        <v>381</v>
      </c>
      <c r="B889" t="s">
        <v>1273</v>
      </c>
      <c r="C889" t="s">
        <v>295</v>
      </c>
      <c r="D889" s="22">
        <v>0</v>
      </c>
      <c r="E889" s="22">
        <v>107</v>
      </c>
      <c r="F889" s="22">
        <v>331</v>
      </c>
      <c r="G889" t="s">
        <v>302</v>
      </c>
      <c r="H889" t="s">
        <v>296</v>
      </c>
      <c r="I889" t="s">
        <v>303</v>
      </c>
      <c r="J889" t="s">
        <v>304</v>
      </c>
      <c r="K889" t="s">
        <v>255</v>
      </c>
      <c r="L889" s="23">
        <v>44533</v>
      </c>
      <c r="M889" s="24">
        <v>438</v>
      </c>
      <c r="N889" t="s">
        <v>287</v>
      </c>
    </row>
    <row r="890" spans="1:14">
      <c r="A890" s="21">
        <v>392</v>
      </c>
      <c r="B890" t="s">
        <v>1274</v>
      </c>
      <c r="C890" t="s">
        <v>295</v>
      </c>
      <c r="D890" s="22">
        <v>0</v>
      </c>
      <c r="E890" s="22">
        <v>67</v>
      </c>
      <c r="F890" s="22">
        <v>135</v>
      </c>
      <c r="G890" t="s">
        <v>302</v>
      </c>
      <c r="H890" t="s">
        <v>296</v>
      </c>
      <c r="I890" t="s">
        <v>303</v>
      </c>
      <c r="J890" t="s">
        <v>304</v>
      </c>
      <c r="K890" t="s">
        <v>255</v>
      </c>
      <c r="L890" s="23">
        <v>44319</v>
      </c>
      <c r="M890" s="24">
        <v>202</v>
      </c>
      <c r="N890" t="s">
        <v>339</v>
      </c>
    </row>
    <row r="891" spans="1:14">
      <c r="A891" s="21">
        <v>401</v>
      </c>
      <c r="B891" t="s">
        <v>1275</v>
      </c>
      <c r="C891" t="s">
        <v>295</v>
      </c>
      <c r="D891" s="22">
        <v>0</v>
      </c>
      <c r="E891" s="22">
        <v>106</v>
      </c>
      <c r="F891" s="22">
        <v>295</v>
      </c>
      <c r="G891" t="s">
        <v>1275</v>
      </c>
      <c r="H891" t="s">
        <v>296</v>
      </c>
      <c r="I891" t="s">
        <v>286</v>
      </c>
      <c r="J891" t="s">
        <v>232</v>
      </c>
      <c r="K891" t="s">
        <v>255</v>
      </c>
      <c r="L891" s="23">
        <v>44410</v>
      </c>
      <c r="M891" s="24">
        <v>401</v>
      </c>
      <c r="N891" t="s">
        <v>287</v>
      </c>
    </row>
    <row r="892" spans="1:14">
      <c r="A892" s="21">
        <v>409</v>
      </c>
      <c r="B892" t="s">
        <v>1276</v>
      </c>
      <c r="C892" t="s">
        <v>295</v>
      </c>
      <c r="D892" s="22">
        <v>0</v>
      </c>
      <c r="E892" s="22">
        <v>74</v>
      </c>
      <c r="F892" s="22">
        <v>157</v>
      </c>
      <c r="G892" t="s">
        <v>302</v>
      </c>
      <c r="H892" t="s">
        <v>296</v>
      </c>
      <c r="I892" t="s">
        <v>303</v>
      </c>
      <c r="J892" t="s">
        <v>304</v>
      </c>
      <c r="K892" t="s">
        <v>255</v>
      </c>
      <c r="L892" s="23">
        <v>44466</v>
      </c>
      <c r="M892" s="24">
        <v>231</v>
      </c>
      <c r="N892" t="s">
        <v>287</v>
      </c>
    </row>
    <row r="893" spans="1:14">
      <c r="A893" s="21">
        <v>494</v>
      </c>
      <c r="B893" t="s">
        <v>1277</v>
      </c>
      <c r="C893" t="s">
        <v>321</v>
      </c>
      <c r="D893" s="22">
        <v>0</v>
      </c>
      <c r="E893" s="22">
        <v>119</v>
      </c>
      <c r="F893" s="22">
        <v>339</v>
      </c>
      <c r="G893" t="s">
        <v>302</v>
      </c>
      <c r="H893" t="s">
        <v>331</v>
      </c>
      <c r="I893" t="s">
        <v>303</v>
      </c>
      <c r="J893" t="s">
        <v>304</v>
      </c>
      <c r="K893" t="s">
        <v>255</v>
      </c>
      <c r="L893" s="23">
        <v>44319</v>
      </c>
      <c r="M893" s="24">
        <v>458</v>
      </c>
      <c r="N893" t="s">
        <v>339</v>
      </c>
    </row>
    <row r="894" spans="1:14">
      <c r="A894" s="21">
        <v>548</v>
      </c>
      <c r="B894" t="s">
        <v>1278</v>
      </c>
      <c r="C894" t="s">
        <v>295</v>
      </c>
      <c r="D894" s="22">
        <v>0</v>
      </c>
      <c r="E894" s="22">
        <v>161</v>
      </c>
      <c r="F894" s="22">
        <v>464</v>
      </c>
      <c r="G894" t="s">
        <v>302</v>
      </c>
      <c r="H894" t="s">
        <v>296</v>
      </c>
      <c r="I894" t="s">
        <v>303</v>
      </c>
      <c r="J894" t="s">
        <v>304</v>
      </c>
      <c r="K894" t="s">
        <v>255</v>
      </c>
      <c r="L894" s="23">
        <v>43969</v>
      </c>
      <c r="M894" s="24">
        <v>625</v>
      </c>
      <c r="N894" t="s">
        <v>367</v>
      </c>
    </row>
    <row r="895" spans="1:14">
      <c r="A895" s="21">
        <v>661</v>
      </c>
      <c r="B895" t="s">
        <v>1279</v>
      </c>
      <c r="C895" t="s">
        <v>321</v>
      </c>
      <c r="D895" s="22">
        <v>0</v>
      </c>
      <c r="E895" s="22">
        <v>132</v>
      </c>
      <c r="F895" s="22">
        <v>321</v>
      </c>
      <c r="G895" t="s">
        <v>302</v>
      </c>
      <c r="H895" t="s">
        <v>291</v>
      </c>
      <c r="I895" t="s">
        <v>303</v>
      </c>
      <c r="J895" t="s">
        <v>304</v>
      </c>
      <c r="K895" t="s">
        <v>255</v>
      </c>
      <c r="L895" s="23">
        <v>43864</v>
      </c>
      <c r="M895" s="24">
        <v>453</v>
      </c>
      <c r="N895" t="s">
        <v>396</v>
      </c>
    </row>
    <row r="896" spans="1:14">
      <c r="A896" s="21">
        <v>872</v>
      </c>
      <c r="B896" t="s">
        <v>1280</v>
      </c>
      <c r="C896" t="s">
        <v>329</v>
      </c>
      <c r="D896" s="22">
        <v>0</v>
      </c>
      <c r="E896" s="22">
        <v>83</v>
      </c>
      <c r="F896" s="22">
        <v>298</v>
      </c>
      <c r="G896" t="s">
        <v>1280</v>
      </c>
      <c r="H896" t="s">
        <v>331</v>
      </c>
      <c r="I896" t="s">
        <v>286</v>
      </c>
      <c r="J896" t="s">
        <v>232</v>
      </c>
      <c r="K896" t="s">
        <v>255</v>
      </c>
      <c r="L896" s="23">
        <v>44236</v>
      </c>
      <c r="M896" s="24">
        <v>381</v>
      </c>
      <c r="N896" t="s">
        <v>339</v>
      </c>
    </row>
    <row r="897" spans="1:14">
      <c r="A897" s="21">
        <v>876</v>
      </c>
      <c r="B897" t="s">
        <v>1281</v>
      </c>
      <c r="C897" t="s">
        <v>345</v>
      </c>
      <c r="D897" s="22">
        <v>0</v>
      </c>
      <c r="E897" s="22">
        <v>97</v>
      </c>
      <c r="F897" s="22">
        <v>87</v>
      </c>
      <c r="G897" t="s">
        <v>302</v>
      </c>
      <c r="H897" t="s">
        <v>300</v>
      </c>
      <c r="I897" t="s">
        <v>303</v>
      </c>
      <c r="J897" t="s">
        <v>304</v>
      </c>
      <c r="K897" t="s">
        <v>255</v>
      </c>
      <c r="L897" s="23">
        <v>44964</v>
      </c>
      <c r="M897" s="24">
        <v>184</v>
      </c>
      <c r="N897" t="s">
        <v>408</v>
      </c>
    </row>
    <row r="898" spans="1:14" ht="18.75" customHeight="1">
      <c r="A898" s="21">
        <v>877</v>
      </c>
      <c r="B898" t="s">
        <v>1282</v>
      </c>
      <c r="C898" t="s">
        <v>517</v>
      </c>
      <c r="D898" s="22">
        <v>0</v>
      </c>
      <c r="E898" s="22">
        <v>79</v>
      </c>
      <c r="F898" s="22">
        <v>83</v>
      </c>
      <c r="G898" t="s">
        <v>302</v>
      </c>
      <c r="H898" t="s">
        <v>358</v>
      </c>
      <c r="I898" t="s">
        <v>303</v>
      </c>
      <c r="J898" t="s">
        <v>304</v>
      </c>
      <c r="K898" t="s">
        <v>255</v>
      </c>
      <c r="L898" s="23">
        <v>44277</v>
      </c>
      <c r="M898" s="24">
        <v>162</v>
      </c>
      <c r="N898" t="s">
        <v>339</v>
      </c>
    </row>
    <row r="899" spans="1:14">
      <c r="A899" s="21">
        <v>961</v>
      </c>
      <c r="B899" t="s">
        <v>1283</v>
      </c>
      <c r="C899" t="s">
        <v>306</v>
      </c>
      <c r="D899" s="22">
        <v>0</v>
      </c>
      <c r="E899" s="22">
        <v>353</v>
      </c>
      <c r="F899" s="22">
        <v>720</v>
      </c>
      <c r="G899" t="s">
        <v>302</v>
      </c>
      <c r="H899" t="s">
        <v>310</v>
      </c>
      <c r="I899" t="s">
        <v>303</v>
      </c>
      <c r="J899" t="s">
        <v>304</v>
      </c>
      <c r="K899" t="s">
        <v>255</v>
      </c>
      <c r="L899" s="23">
        <v>44958</v>
      </c>
      <c r="M899" s="24">
        <v>1073</v>
      </c>
      <c r="N899" t="s">
        <v>332</v>
      </c>
    </row>
    <row r="900" spans="1:14">
      <c r="A900" s="21">
        <v>3612</v>
      </c>
      <c r="B900" t="s">
        <v>1284</v>
      </c>
      <c r="C900" t="s">
        <v>329</v>
      </c>
      <c r="D900" s="22">
        <v>0</v>
      </c>
      <c r="E900" s="22">
        <v>331</v>
      </c>
      <c r="F900" s="22">
        <v>759</v>
      </c>
      <c r="G900" t="s">
        <v>302</v>
      </c>
      <c r="H900" t="s">
        <v>331</v>
      </c>
      <c r="I900" t="s">
        <v>303</v>
      </c>
      <c r="J900" t="s">
        <v>304</v>
      </c>
      <c r="K900" t="s">
        <v>255</v>
      </c>
      <c r="L900" s="23">
        <v>45322</v>
      </c>
      <c r="M900" s="24">
        <v>1090</v>
      </c>
      <c r="N900" t="s">
        <v>415</v>
      </c>
    </row>
    <row r="901" spans="1:14">
      <c r="A901" s="21">
        <v>3625</v>
      </c>
      <c r="B901" t="s">
        <v>1285</v>
      </c>
      <c r="C901" t="s">
        <v>295</v>
      </c>
      <c r="D901" s="22">
        <v>0</v>
      </c>
      <c r="E901" s="22">
        <v>192</v>
      </c>
      <c r="F901" s="22">
        <v>481</v>
      </c>
      <c r="G901" t="s">
        <v>302</v>
      </c>
      <c r="H901" t="s">
        <v>296</v>
      </c>
      <c r="I901" t="s">
        <v>303</v>
      </c>
      <c r="J901" t="s">
        <v>304</v>
      </c>
      <c r="K901" t="s">
        <v>255</v>
      </c>
      <c r="L901" s="23">
        <v>45322</v>
      </c>
      <c r="M901" s="24">
        <v>673</v>
      </c>
      <c r="N901" t="s">
        <v>415</v>
      </c>
    </row>
    <row r="902" spans="1:14">
      <c r="A902" s="21">
        <v>4547</v>
      </c>
      <c r="B902" t="s">
        <v>1286</v>
      </c>
      <c r="C902" t="s">
        <v>313</v>
      </c>
      <c r="D902" s="22"/>
      <c r="E902" s="22">
        <v>30</v>
      </c>
      <c r="F902" s="22"/>
      <c r="G902" t="s">
        <v>1286</v>
      </c>
      <c r="H902" t="s">
        <v>314</v>
      </c>
      <c r="I902" t="s">
        <v>292</v>
      </c>
      <c r="J902" t="s">
        <v>261</v>
      </c>
      <c r="K902" t="s">
        <v>255</v>
      </c>
      <c r="L902" s="23">
        <v>46062</v>
      </c>
      <c r="M902" s="24">
        <v>30</v>
      </c>
      <c r="N902" t="s">
        <v>311</v>
      </c>
    </row>
    <row r="903" spans="1:14">
      <c r="A903" s="21">
        <v>6962</v>
      </c>
      <c r="B903" t="s">
        <v>1287</v>
      </c>
      <c r="C903" t="s">
        <v>289</v>
      </c>
      <c r="D903" s="22">
        <v>0</v>
      </c>
      <c r="E903" s="22">
        <v>45</v>
      </c>
      <c r="F903" s="22">
        <v>243</v>
      </c>
      <c r="G903" t="s">
        <v>1287</v>
      </c>
      <c r="H903" t="s">
        <v>291</v>
      </c>
      <c r="I903" t="s">
        <v>286</v>
      </c>
      <c r="J903" t="s">
        <v>232</v>
      </c>
      <c r="K903" t="s">
        <v>255</v>
      </c>
      <c r="L903" s="23">
        <v>44116</v>
      </c>
      <c r="M903" s="24">
        <v>288</v>
      </c>
      <c r="N903" t="s">
        <v>293</v>
      </c>
    </row>
    <row r="904" spans="1:14">
      <c r="A904" s="21">
        <v>3</v>
      </c>
      <c r="B904" t="s">
        <v>1288</v>
      </c>
      <c r="C904" t="s">
        <v>298</v>
      </c>
      <c r="D904" s="22">
        <v>0</v>
      </c>
      <c r="E904" s="22">
        <v>0</v>
      </c>
      <c r="F904" s="22">
        <v>705</v>
      </c>
      <c r="G904" t="s">
        <v>302</v>
      </c>
      <c r="H904" t="s">
        <v>327</v>
      </c>
      <c r="I904" t="s">
        <v>303</v>
      </c>
      <c r="J904" t="s">
        <v>304</v>
      </c>
      <c r="K904" t="s">
        <v>257</v>
      </c>
      <c r="L904" s="23">
        <v>44319</v>
      </c>
      <c r="M904" s="24">
        <v>705</v>
      </c>
      <c r="N904" t="s">
        <v>339</v>
      </c>
    </row>
    <row r="905" spans="1:14">
      <c r="A905" s="21">
        <v>8</v>
      </c>
      <c r="B905" t="s">
        <v>1289</v>
      </c>
      <c r="C905" t="s">
        <v>334</v>
      </c>
      <c r="D905" s="22">
        <v>0</v>
      </c>
      <c r="E905" s="22">
        <v>0</v>
      </c>
      <c r="F905" s="22">
        <v>529</v>
      </c>
      <c r="G905" t="s">
        <v>1289</v>
      </c>
      <c r="H905" t="s">
        <v>327</v>
      </c>
      <c r="I905" t="s">
        <v>286</v>
      </c>
      <c r="J905" t="s">
        <v>232</v>
      </c>
      <c r="K905" t="s">
        <v>257</v>
      </c>
      <c r="L905" s="23">
        <v>44229</v>
      </c>
      <c r="M905" s="24">
        <v>529</v>
      </c>
      <c r="N905" t="s">
        <v>339</v>
      </c>
    </row>
    <row r="906" spans="1:14">
      <c r="A906" s="21">
        <v>9</v>
      </c>
      <c r="B906" t="s">
        <v>1290</v>
      </c>
      <c r="C906" t="s">
        <v>298</v>
      </c>
      <c r="D906" s="22">
        <v>0</v>
      </c>
      <c r="E906" s="22">
        <v>0</v>
      </c>
      <c r="F906" s="22">
        <v>288</v>
      </c>
      <c r="G906" t="s">
        <v>302</v>
      </c>
      <c r="H906" t="s">
        <v>327</v>
      </c>
      <c r="I906" t="s">
        <v>303</v>
      </c>
      <c r="J906" t="s">
        <v>304</v>
      </c>
      <c r="K906" t="s">
        <v>257</v>
      </c>
      <c r="L906" s="23">
        <v>44231</v>
      </c>
      <c r="M906" s="24">
        <v>288</v>
      </c>
      <c r="N906" t="s">
        <v>339</v>
      </c>
    </row>
    <row r="907" spans="1:14">
      <c r="A907" s="21">
        <v>13</v>
      </c>
      <c r="B907" t="s">
        <v>1291</v>
      </c>
      <c r="C907" t="s">
        <v>298</v>
      </c>
      <c r="D907" s="22">
        <v>0</v>
      </c>
      <c r="E907" s="22">
        <v>0</v>
      </c>
      <c r="F907" s="22">
        <v>784</v>
      </c>
      <c r="G907" t="s">
        <v>302</v>
      </c>
      <c r="H907" t="s">
        <v>327</v>
      </c>
      <c r="I907" t="s">
        <v>303</v>
      </c>
      <c r="J907" t="s">
        <v>304</v>
      </c>
      <c r="K907" t="s">
        <v>257</v>
      </c>
      <c r="L907" s="23">
        <v>44403</v>
      </c>
      <c r="M907" s="24">
        <v>784</v>
      </c>
      <c r="N907" t="s">
        <v>339</v>
      </c>
    </row>
    <row r="908" spans="1:14">
      <c r="A908" s="21">
        <v>19</v>
      </c>
      <c r="B908" t="s">
        <v>483</v>
      </c>
      <c r="C908" t="s">
        <v>345</v>
      </c>
      <c r="D908" s="22">
        <v>0</v>
      </c>
      <c r="E908" s="22">
        <v>0</v>
      </c>
      <c r="F908" s="22">
        <v>381</v>
      </c>
      <c r="G908" t="s">
        <v>483</v>
      </c>
      <c r="H908" t="s">
        <v>327</v>
      </c>
      <c r="I908" t="s">
        <v>348</v>
      </c>
      <c r="J908" t="s">
        <v>232</v>
      </c>
      <c r="K908" t="s">
        <v>257</v>
      </c>
      <c r="L908" s="23">
        <v>44229</v>
      </c>
      <c r="M908" s="24">
        <v>381</v>
      </c>
      <c r="N908" t="s">
        <v>339</v>
      </c>
    </row>
    <row r="909" spans="1:14">
      <c r="A909" s="21">
        <v>23</v>
      </c>
      <c r="B909" t="s">
        <v>1292</v>
      </c>
      <c r="C909" t="s">
        <v>345</v>
      </c>
      <c r="D909" s="22">
        <v>0</v>
      </c>
      <c r="E909" s="22">
        <v>0</v>
      </c>
      <c r="F909" s="22">
        <v>326</v>
      </c>
      <c r="G909" t="s">
        <v>302</v>
      </c>
      <c r="H909" t="s">
        <v>358</v>
      </c>
      <c r="I909" t="s">
        <v>303</v>
      </c>
      <c r="J909" t="s">
        <v>304</v>
      </c>
      <c r="K909" t="s">
        <v>257</v>
      </c>
      <c r="L909" s="23">
        <v>44293</v>
      </c>
      <c r="M909" s="24">
        <v>326</v>
      </c>
      <c r="N909" t="s">
        <v>339</v>
      </c>
    </row>
    <row r="910" spans="1:14">
      <c r="A910" s="21">
        <v>43</v>
      </c>
      <c r="B910" t="s">
        <v>1293</v>
      </c>
      <c r="C910" t="s">
        <v>517</v>
      </c>
      <c r="D910" s="22">
        <v>0</v>
      </c>
      <c r="E910" s="22">
        <v>0</v>
      </c>
      <c r="F910" s="22">
        <v>2261</v>
      </c>
      <c r="G910" t="s">
        <v>302</v>
      </c>
      <c r="H910" t="s">
        <v>358</v>
      </c>
      <c r="I910" t="s">
        <v>303</v>
      </c>
      <c r="J910" t="s">
        <v>304</v>
      </c>
      <c r="K910" t="s">
        <v>257</v>
      </c>
      <c r="L910" s="23">
        <v>45042</v>
      </c>
      <c r="M910" s="24">
        <v>2261</v>
      </c>
      <c r="N910" t="s">
        <v>332</v>
      </c>
    </row>
    <row r="911" spans="1:14">
      <c r="A911" s="21">
        <v>44</v>
      </c>
      <c r="B911" t="s">
        <v>1294</v>
      </c>
      <c r="C911" t="s">
        <v>298</v>
      </c>
      <c r="D911" s="22">
        <v>0</v>
      </c>
      <c r="E911" s="22">
        <v>0</v>
      </c>
      <c r="F911" s="22">
        <v>2058</v>
      </c>
      <c r="G911" t="s">
        <v>302</v>
      </c>
      <c r="H911" t="s">
        <v>358</v>
      </c>
      <c r="I911" t="s">
        <v>303</v>
      </c>
      <c r="J911" t="s">
        <v>304</v>
      </c>
      <c r="K911" t="s">
        <v>257</v>
      </c>
      <c r="L911" s="23">
        <v>45047</v>
      </c>
      <c r="M911" s="24">
        <v>2058</v>
      </c>
      <c r="N911" t="s">
        <v>408</v>
      </c>
    </row>
    <row r="912" spans="1:14">
      <c r="A912" s="21">
        <v>53</v>
      </c>
      <c r="B912" t="s">
        <v>1295</v>
      </c>
      <c r="C912" t="s">
        <v>345</v>
      </c>
      <c r="D912" s="22">
        <v>0</v>
      </c>
      <c r="E912" s="22">
        <v>0</v>
      </c>
      <c r="F912" s="22">
        <v>1140</v>
      </c>
      <c r="G912" t="s">
        <v>302</v>
      </c>
      <c r="H912" t="s">
        <v>285</v>
      </c>
      <c r="I912" t="s">
        <v>303</v>
      </c>
      <c r="J912" t="s">
        <v>304</v>
      </c>
      <c r="K912" t="s">
        <v>257</v>
      </c>
      <c r="L912" s="23">
        <v>44284</v>
      </c>
      <c r="M912" s="24">
        <v>1140</v>
      </c>
      <c r="N912" t="s">
        <v>339</v>
      </c>
    </row>
    <row r="913" spans="1:14">
      <c r="A913" s="21">
        <v>57</v>
      </c>
      <c r="B913" t="s">
        <v>1296</v>
      </c>
      <c r="C913" t="s">
        <v>284</v>
      </c>
      <c r="D913" s="22">
        <v>0</v>
      </c>
      <c r="E913" s="22">
        <v>0</v>
      </c>
      <c r="F913" s="22">
        <v>809</v>
      </c>
      <c r="G913" t="s">
        <v>1296</v>
      </c>
      <c r="H913" t="s">
        <v>285</v>
      </c>
      <c r="I913" t="s">
        <v>286</v>
      </c>
      <c r="J913" t="s">
        <v>232</v>
      </c>
      <c r="K913" t="s">
        <v>257</v>
      </c>
      <c r="L913" s="23">
        <v>44229</v>
      </c>
      <c r="M913" s="24">
        <v>809</v>
      </c>
      <c r="N913" t="s">
        <v>339</v>
      </c>
    </row>
    <row r="914" spans="1:14">
      <c r="A914" s="21">
        <v>58</v>
      </c>
      <c r="B914" t="s">
        <v>1297</v>
      </c>
      <c r="C914" t="s">
        <v>345</v>
      </c>
      <c r="D914" s="22">
        <v>0</v>
      </c>
      <c r="E914" s="22">
        <v>0</v>
      </c>
      <c r="F914" s="22">
        <v>1039</v>
      </c>
      <c r="G914" t="s">
        <v>302</v>
      </c>
      <c r="H914" t="s">
        <v>300</v>
      </c>
      <c r="I914" t="s">
        <v>303</v>
      </c>
      <c r="J914" t="s">
        <v>304</v>
      </c>
      <c r="K914" t="s">
        <v>257</v>
      </c>
      <c r="L914" s="23">
        <v>44354</v>
      </c>
      <c r="M914" s="24">
        <v>1039</v>
      </c>
      <c r="N914" t="s">
        <v>339</v>
      </c>
    </row>
    <row r="915" spans="1:14">
      <c r="A915" s="21">
        <v>79</v>
      </c>
      <c r="B915" t="s">
        <v>1298</v>
      </c>
      <c r="C915" t="s">
        <v>345</v>
      </c>
      <c r="D915" s="22">
        <v>0</v>
      </c>
      <c r="E915" s="22">
        <v>0</v>
      </c>
      <c r="F915" s="22">
        <v>638</v>
      </c>
      <c r="G915" t="s">
        <v>302</v>
      </c>
      <c r="H915" t="s">
        <v>285</v>
      </c>
      <c r="I915" t="s">
        <v>303</v>
      </c>
      <c r="J915" t="s">
        <v>304</v>
      </c>
      <c r="K915" t="s">
        <v>257</v>
      </c>
      <c r="L915" s="23">
        <v>44319</v>
      </c>
      <c r="M915" s="24">
        <v>638</v>
      </c>
      <c r="N915" t="s">
        <v>339</v>
      </c>
    </row>
    <row r="916" spans="1:14">
      <c r="A916" s="21">
        <v>83</v>
      </c>
      <c r="B916" t="s">
        <v>1299</v>
      </c>
      <c r="C916" t="s">
        <v>517</v>
      </c>
      <c r="D916" s="22">
        <v>0</v>
      </c>
      <c r="E916" s="22">
        <v>0</v>
      </c>
      <c r="F916" s="22">
        <v>827</v>
      </c>
      <c r="G916" t="s">
        <v>302</v>
      </c>
      <c r="H916" t="s">
        <v>358</v>
      </c>
      <c r="I916" t="s">
        <v>303</v>
      </c>
      <c r="J916" t="s">
        <v>304</v>
      </c>
      <c r="K916" t="s">
        <v>257</v>
      </c>
      <c r="L916" s="23">
        <v>44231</v>
      </c>
      <c r="M916" s="24">
        <v>827</v>
      </c>
      <c r="N916" t="s">
        <v>339</v>
      </c>
    </row>
    <row r="917" spans="1:14">
      <c r="A917" s="21">
        <v>84</v>
      </c>
      <c r="B917" t="s">
        <v>1300</v>
      </c>
      <c r="C917" t="s">
        <v>345</v>
      </c>
      <c r="D917" s="22">
        <v>0</v>
      </c>
      <c r="E917" s="22">
        <v>0</v>
      </c>
      <c r="F917" s="22">
        <v>617</v>
      </c>
      <c r="G917" t="s">
        <v>302</v>
      </c>
      <c r="H917" t="s">
        <v>358</v>
      </c>
      <c r="I917" t="s">
        <v>303</v>
      </c>
      <c r="J917" t="s">
        <v>304</v>
      </c>
      <c r="K917" t="s">
        <v>257</v>
      </c>
      <c r="L917" s="23">
        <v>44231</v>
      </c>
      <c r="M917" s="24">
        <v>617</v>
      </c>
      <c r="N917" t="s">
        <v>339</v>
      </c>
    </row>
    <row r="918" spans="1:14">
      <c r="A918" s="21">
        <v>85</v>
      </c>
      <c r="B918" t="s">
        <v>1301</v>
      </c>
      <c r="C918" t="s">
        <v>298</v>
      </c>
      <c r="D918" s="22">
        <v>0</v>
      </c>
      <c r="E918" s="22">
        <v>0</v>
      </c>
      <c r="F918" s="22">
        <v>1494</v>
      </c>
      <c r="G918" t="s">
        <v>302</v>
      </c>
      <c r="H918" t="s">
        <v>285</v>
      </c>
      <c r="I918" t="s">
        <v>303</v>
      </c>
      <c r="J918" t="s">
        <v>304</v>
      </c>
      <c r="K918" t="s">
        <v>257</v>
      </c>
      <c r="L918" s="23">
        <v>44403</v>
      </c>
      <c r="M918" s="24">
        <v>1494</v>
      </c>
      <c r="N918" t="s">
        <v>287</v>
      </c>
    </row>
    <row r="919" spans="1:14">
      <c r="A919" s="21">
        <v>86</v>
      </c>
      <c r="B919" t="s">
        <v>1302</v>
      </c>
      <c r="C919" t="s">
        <v>345</v>
      </c>
      <c r="D919" s="22">
        <v>0</v>
      </c>
      <c r="E919" s="22">
        <v>0</v>
      </c>
      <c r="F919" s="22">
        <v>1099</v>
      </c>
      <c r="G919" t="s">
        <v>302</v>
      </c>
      <c r="H919" t="s">
        <v>285</v>
      </c>
      <c r="I919" t="s">
        <v>303</v>
      </c>
      <c r="J919" t="s">
        <v>304</v>
      </c>
      <c r="K919" t="s">
        <v>257</v>
      </c>
      <c r="L919" s="23">
        <v>44231</v>
      </c>
      <c r="M919" s="24">
        <v>1099</v>
      </c>
      <c r="N919" t="s">
        <v>339</v>
      </c>
    </row>
    <row r="920" spans="1:14">
      <c r="A920" s="21">
        <v>88</v>
      </c>
      <c r="B920" t="s">
        <v>1303</v>
      </c>
      <c r="C920" t="s">
        <v>345</v>
      </c>
      <c r="D920" s="22">
        <v>0</v>
      </c>
      <c r="E920" s="22">
        <v>0</v>
      </c>
      <c r="F920" s="22">
        <v>1190</v>
      </c>
      <c r="G920" t="s">
        <v>302</v>
      </c>
      <c r="H920" t="s">
        <v>300</v>
      </c>
      <c r="I920" t="s">
        <v>303</v>
      </c>
      <c r="J920" t="s">
        <v>304</v>
      </c>
      <c r="K920" t="s">
        <v>257</v>
      </c>
      <c r="L920" s="23">
        <v>44277</v>
      </c>
      <c r="M920" s="24">
        <v>1190</v>
      </c>
      <c r="N920" t="s">
        <v>339</v>
      </c>
    </row>
    <row r="921" spans="1:14">
      <c r="A921" s="21">
        <v>90</v>
      </c>
      <c r="B921" t="s">
        <v>1304</v>
      </c>
      <c r="C921" t="s">
        <v>345</v>
      </c>
      <c r="D921" s="22">
        <v>0</v>
      </c>
      <c r="E921" s="22">
        <v>0</v>
      </c>
      <c r="F921" s="22">
        <v>800</v>
      </c>
      <c r="G921" t="s">
        <v>302</v>
      </c>
      <c r="H921" t="s">
        <v>300</v>
      </c>
      <c r="I921" t="s">
        <v>303</v>
      </c>
      <c r="J921" t="s">
        <v>304</v>
      </c>
      <c r="K921" t="s">
        <v>257</v>
      </c>
      <c r="L921" s="23">
        <v>44263</v>
      </c>
      <c r="M921" s="24">
        <v>800</v>
      </c>
      <c r="N921" t="s">
        <v>339</v>
      </c>
    </row>
    <row r="922" spans="1:14">
      <c r="A922" s="21">
        <v>91</v>
      </c>
      <c r="B922" t="s">
        <v>1305</v>
      </c>
      <c r="C922" t="s">
        <v>517</v>
      </c>
      <c r="D922" s="22">
        <v>0</v>
      </c>
      <c r="E922" s="22">
        <v>0</v>
      </c>
      <c r="F922" s="22">
        <v>798</v>
      </c>
      <c r="G922" t="s">
        <v>302</v>
      </c>
      <c r="H922" t="s">
        <v>300</v>
      </c>
      <c r="I922" t="s">
        <v>303</v>
      </c>
      <c r="J922" t="s">
        <v>304</v>
      </c>
      <c r="K922" t="s">
        <v>257</v>
      </c>
      <c r="L922" s="23">
        <v>44231</v>
      </c>
      <c r="M922" s="24">
        <v>798</v>
      </c>
      <c r="N922" t="s">
        <v>339</v>
      </c>
    </row>
    <row r="923" spans="1:14">
      <c r="A923" s="21">
        <v>93</v>
      </c>
      <c r="B923" t="s">
        <v>1306</v>
      </c>
      <c r="C923" t="s">
        <v>517</v>
      </c>
      <c r="D923" s="22">
        <v>0</v>
      </c>
      <c r="E923" s="22">
        <v>0</v>
      </c>
      <c r="F923" s="22">
        <v>338</v>
      </c>
      <c r="G923" t="s">
        <v>302</v>
      </c>
      <c r="H923" t="s">
        <v>300</v>
      </c>
      <c r="I923" t="s">
        <v>303</v>
      </c>
      <c r="J923" t="s">
        <v>304</v>
      </c>
      <c r="K923" t="s">
        <v>257</v>
      </c>
      <c r="L923" s="23">
        <v>44231</v>
      </c>
      <c r="M923" s="24">
        <v>338</v>
      </c>
      <c r="N923" t="s">
        <v>339</v>
      </c>
    </row>
    <row r="924" spans="1:14">
      <c r="A924" s="21">
        <v>95</v>
      </c>
      <c r="B924" t="s">
        <v>1307</v>
      </c>
      <c r="C924" t="s">
        <v>345</v>
      </c>
      <c r="D924" s="22">
        <v>0</v>
      </c>
      <c r="E924" s="22">
        <v>0</v>
      </c>
      <c r="F924" s="22">
        <v>1789</v>
      </c>
      <c r="G924" t="s">
        <v>302</v>
      </c>
      <c r="H924" t="s">
        <v>300</v>
      </c>
      <c r="I924" t="s">
        <v>303</v>
      </c>
      <c r="J924" t="s">
        <v>304</v>
      </c>
      <c r="K924" t="s">
        <v>257</v>
      </c>
      <c r="L924" s="23">
        <v>44319</v>
      </c>
      <c r="M924" s="24">
        <v>1789</v>
      </c>
      <c r="N924" t="s">
        <v>339</v>
      </c>
    </row>
    <row r="925" spans="1:14">
      <c r="A925" s="21">
        <v>96</v>
      </c>
      <c r="B925" t="s">
        <v>1308</v>
      </c>
      <c r="C925" t="s">
        <v>298</v>
      </c>
      <c r="D925" s="22">
        <v>0</v>
      </c>
      <c r="E925" s="22">
        <v>0</v>
      </c>
      <c r="F925" s="22">
        <v>1703</v>
      </c>
      <c r="G925" t="s">
        <v>302</v>
      </c>
      <c r="H925" t="s">
        <v>300</v>
      </c>
      <c r="I925" t="s">
        <v>303</v>
      </c>
      <c r="J925" t="s">
        <v>304</v>
      </c>
      <c r="K925" t="s">
        <v>257</v>
      </c>
      <c r="L925" s="23">
        <v>44319</v>
      </c>
      <c r="M925" s="24">
        <v>1703</v>
      </c>
      <c r="N925" t="s">
        <v>339</v>
      </c>
    </row>
    <row r="926" spans="1:14">
      <c r="A926" s="21">
        <v>97</v>
      </c>
      <c r="B926" t="s">
        <v>1309</v>
      </c>
      <c r="C926" t="s">
        <v>345</v>
      </c>
      <c r="D926" s="22">
        <v>0</v>
      </c>
      <c r="E926" s="22">
        <v>0</v>
      </c>
      <c r="F926" s="22">
        <v>650</v>
      </c>
      <c r="G926" t="s">
        <v>302</v>
      </c>
      <c r="H926" t="s">
        <v>300</v>
      </c>
      <c r="I926" t="s">
        <v>303</v>
      </c>
      <c r="J926" t="s">
        <v>304</v>
      </c>
      <c r="K926" t="s">
        <v>257</v>
      </c>
      <c r="L926" s="23">
        <v>44293</v>
      </c>
      <c r="M926" s="24">
        <v>650</v>
      </c>
      <c r="N926" t="s">
        <v>339</v>
      </c>
    </row>
    <row r="927" spans="1:14">
      <c r="A927" s="21">
        <v>99</v>
      </c>
      <c r="B927" t="s">
        <v>536</v>
      </c>
      <c r="C927" t="s">
        <v>284</v>
      </c>
      <c r="D927" s="22">
        <v>0</v>
      </c>
      <c r="E927" s="22">
        <v>0</v>
      </c>
      <c r="F927" s="22">
        <v>2390</v>
      </c>
      <c r="G927" t="s">
        <v>536</v>
      </c>
      <c r="H927" t="s">
        <v>300</v>
      </c>
      <c r="I927" t="s">
        <v>348</v>
      </c>
      <c r="J927" t="s">
        <v>232</v>
      </c>
      <c r="K927" t="s">
        <v>257</v>
      </c>
      <c r="L927" s="23">
        <v>44236</v>
      </c>
      <c r="M927" s="24">
        <v>2390</v>
      </c>
      <c r="N927" t="s">
        <v>339</v>
      </c>
    </row>
    <row r="928" spans="1:14">
      <c r="A928" s="21">
        <v>100</v>
      </c>
      <c r="B928" t="s">
        <v>1310</v>
      </c>
      <c r="C928" t="s">
        <v>345</v>
      </c>
      <c r="D928" s="22">
        <v>0</v>
      </c>
      <c r="E928" s="22">
        <v>0</v>
      </c>
      <c r="F928" s="22">
        <v>1764</v>
      </c>
      <c r="G928" t="s">
        <v>302</v>
      </c>
      <c r="H928" t="s">
        <v>300</v>
      </c>
      <c r="I928" t="s">
        <v>303</v>
      </c>
      <c r="J928" t="s">
        <v>304</v>
      </c>
      <c r="K928" t="s">
        <v>257</v>
      </c>
      <c r="L928" s="23">
        <v>44231</v>
      </c>
      <c r="M928" s="24">
        <v>1764</v>
      </c>
      <c r="N928" t="s">
        <v>339</v>
      </c>
    </row>
    <row r="929" spans="1:14">
      <c r="A929" s="21">
        <v>101</v>
      </c>
      <c r="B929" t="s">
        <v>1311</v>
      </c>
      <c r="C929" t="s">
        <v>298</v>
      </c>
      <c r="D929" s="22">
        <v>0</v>
      </c>
      <c r="E929" s="22">
        <v>0</v>
      </c>
      <c r="F929" s="22">
        <v>1337</v>
      </c>
      <c r="G929" t="s">
        <v>302</v>
      </c>
      <c r="H929" t="s">
        <v>300</v>
      </c>
      <c r="I929" t="s">
        <v>303</v>
      </c>
      <c r="J929" t="s">
        <v>304</v>
      </c>
      <c r="K929" t="s">
        <v>257</v>
      </c>
      <c r="L929" s="23">
        <v>44277</v>
      </c>
      <c r="M929" s="24">
        <v>1337</v>
      </c>
      <c r="N929" t="s">
        <v>339</v>
      </c>
    </row>
    <row r="930" spans="1:14">
      <c r="A930" s="21">
        <v>111</v>
      </c>
      <c r="B930" t="s">
        <v>1312</v>
      </c>
      <c r="C930" t="s">
        <v>347</v>
      </c>
      <c r="D930" s="22">
        <v>0</v>
      </c>
      <c r="E930" s="22">
        <v>0</v>
      </c>
      <c r="F930" s="22">
        <v>403</v>
      </c>
      <c r="G930" t="s">
        <v>302</v>
      </c>
      <c r="H930" t="s">
        <v>331</v>
      </c>
      <c r="I930" t="s">
        <v>303</v>
      </c>
      <c r="J930" t="s">
        <v>304</v>
      </c>
      <c r="K930" t="s">
        <v>257</v>
      </c>
      <c r="L930" s="23">
        <v>45322</v>
      </c>
      <c r="M930" s="24">
        <v>403</v>
      </c>
      <c r="N930" t="s">
        <v>415</v>
      </c>
    </row>
    <row r="931" spans="1:14">
      <c r="A931" s="21">
        <v>113</v>
      </c>
      <c r="B931" t="s">
        <v>1313</v>
      </c>
      <c r="C931" t="s">
        <v>289</v>
      </c>
      <c r="D931" s="22">
        <v>0</v>
      </c>
      <c r="E931" s="22">
        <v>0</v>
      </c>
      <c r="F931" s="22">
        <v>371</v>
      </c>
      <c r="G931" t="s">
        <v>1313</v>
      </c>
      <c r="H931" t="s">
        <v>331</v>
      </c>
      <c r="I931" t="s">
        <v>286</v>
      </c>
      <c r="J931" t="s">
        <v>232</v>
      </c>
      <c r="K931" t="s">
        <v>257</v>
      </c>
      <c r="L931" s="23">
        <v>44229</v>
      </c>
      <c r="M931" s="24">
        <v>371</v>
      </c>
      <c r="N931" t="s">
        <v>339</v>
      </c>
    </row>
    <row r="932" spans="1:14">
      <c r="A932" s="21">
        <v>116</v>
      </c>
      <c r="B932" t="s">
        <v>1314</v>
      </c>
      <c r="C932" t="s">
        <v>289</v>
      </c>
      <c r="D932" s="22">
        <v>0</v>
      </c>
      <c r="E932" s="22">
        <v>0</v>
      </c>
      <c r="F932" s="22">
        <v>392</v>
      </c>
      <c r="G932" t="s">
        <v>1314</v>
      </c>
      <c r="H932" t="s">
        <v>331</v>
      </c>
      <c r="I932" t="s">
        <v>286</v>
      </c>
      <c r="J932" t="s">
        <v>232</v>
      </c>
      <c r="K932" t="s">
        <v>257</v>
      </c>
      <c r="L932" s="23">
        <v>44403</v>
      </c>
      <c r="M932" s="24">
        <v>392</v>
      </c>
      <c r="N932" t="s">
        <v>287</v>
      </c>
    </row>
    <row r="933" spans="1:14">
      <c r="A933" s="21">
        <v>119</v>
      </c>
      <c r="B933" t="s">
        <v>1315</v>
      </c>
      <c r="C933" t="s">
        <v>347</v>
      </c>
      <c r="D933" s="22">
        <v>0</v>
      </c>
      <c r="E933" s="22">
        <v>0</v>
      </c>
      <c r="F933" s="22">
        <v>188</v>
      </c>
      <c r="G933" t="s">
        <v>302</v>
      </c>
      <c r="H933" t="s">
        <v>331</v>
      </c>
      <c r="I933" t="s">
        <v>303</v>
      </c>
      <c r="J933" t="s">
        <v>304</v>
      </c>
      <c r="K933" t="s">
        <v>257</v>
      </c>
      <c r="L933" s="23">
        <v>44256</v>
      </c>
      <c r="M933" s="24">
        <v>188</v>
      </c>
      <c r="N933" t="s">
        <v>339</v>
      </c>
    </row>
    <row r="934" spans="1:14">
      <c r="A934" s="21">
        <v>123</v>
      </c>
      <c r="B934" t="s">
        <v>1316</v>
      </c>
      <c r="C934" t="s">
        <v>321</v>
      </c>
      <c r="D934" s="22">
        <v>0</v>
      </c>
      <c r="E934" s="22">
        <v>0</v>
      </c>
      <c r="F934" s="22">
        <v>1094</v>
      </c>
      <c r="G934" t="s">
        <v>302</v>
      </c>
      <c r="H934" t="s">
        <v>291</v>
      </c>
      <c r="I934" t="s">
        <v>303</v>
      </c>
      <c r="J934" t="s">
        <v>304</v>
      </c>
      <c r="K934" t="s">
        <v>257</v>
      </c>
      <c r="L934" s="23">
        <v>44151</v>
      </c>
      <c r="M934" s="24">
        <v>1094</v>
      </c>
      <c r="N934" t="s">
        <v>293</v>
      </c>
    </row>
    <row r="935" spans="1:14">
      <c r="A935" s="21">
        <v>127</v>
      </c>
      <c r="B935" t="s">
        <v>1317</v>
      </c>
      <c r="C935" t="s">
        <v>347</v>
      </c>
      <c r="D935" s="22">
        <v>0</v>
      </c>
      <c r="E935" s="22">
        <v>0</v>
      </c>
      <c r="F935" s="22">
        <v>400</v>
      </c>
      <c r="G935" t="s">
        <v>302</v>
      </c>
      <c r="H935" t="s">
        <v>331</v>
      </c>
      <c r="I935" t="s">
        <v>303</v>
      </c>
      <c r="J935" t="s">
        <v>304</v>
      </c>
      <c r="K935" t="s">
        <v>257</v>
      </c>
      <c r="L935" s="23">
        <v>44319</v>
      </c>
      <c r="M935" s="24">
        <v>400</v>
      </c>
      <c r="N935" t="s">
        <v>339</v>
      </c>
    </row>
    <row r="936" spans="1:14">
      <c r="A936" s="21">
        <v>129</v>
      </c>
      <c r="B936" t="s">
        <v>1318</v>
      </c>
      <c r="C936" t="s">
        <v>347</v>
      </c>
      <c r="D936" s="22">
        <v>0</v>
      </c>
      <c r="E936" s="22">
        <v>0</v>
      </c>
      <c r="F936" s="22">
        <v>1062</v>
      </c>
      <c r="G936" t="s">
        <v>302</v>
      </c>
      <c r="H936" t="s">
        <v>331</v>
      </c>
      <c r="I936" t="s">
        <v>303</v>
      </c>
      <c r="J936" t="s">
        <v>304</v>
      </c>
      <c r="K936" t="s">
        <v>257</v>
      </c>
      <c r="L936" s="23">
        <v>44231</v>
      </c>
      <c r="M936" s="24">
        <v>1062</v>
      </c>
      <c r="N936" t="s">
        <v>339</v>
      </c>
    </row>
    <row r="937" spans="1:14">
      <c r="A937" s="21">
        <v>135</v>
      </c>
      <c r="B937" t="s">
        <v>1319</v>
      </c>
      <c r="C937" t="s">
        <v>329</v>
      </c>
      <c r="D937" s="22">
        <v>0</v>
      </c>
      <c r="E937" s="22">
        <v>0</v>
      </c>
      <c r="F937" s="22">
        <v>1504</v>
      </c>
      <c r="G937" t="s">
        <v>302</v>
      </c>
      <c r="H937" t="s">
        <v>331</v>
      </c>
      <c r="I937" t="s">
        <v>303</v>
      </c>
      <c r="J937" t="s">
        <v>304</v>
      </c>
      <c r="K937" t="s">
        <v>257</v>
      </c>
      <c r="L937" s="23">
        <v>44232</v>
      </c>
      <c r="M937" s="24">
        <v>1504</v>
      </c>
      <c r="N937" t="s">
        <v>339</v>
      </c>
    </row>
    <row r="938" spans="1:14">
      <c r="A938" s="21">
        <v>143</v>
      </c>
      <c r="B938" t="s">
        <v>1320</v>
      </c>
      <c r="C938" t="s">
        <v>321</v>
      </c>
      <c r="D938" s="22">
        <v>0</v>
      </c>
      <c r="E938" s="22">
        <v>0</v>
      </c>
      <c r="F938" s="22">
        <v>893</v>
      </c>
      <c r="G938" t="s">
        <v>302</v>
      </c>
      <c r="H938" t="s">
        <v>291</v>
      </c>
      <c r="I938" t="s">
        <v>303</v>
      </c>
      <c r="J938" t="s">
        <v>304</v>
      </c>
      <c r="K938" t="s">
        <v>257</v>
      </c>
      <c r="L938" s="23">
        <v>44117</v>
      </c>
      <c r="M938" s="24">
        <v>893</v>
      </c>
      <c r="N938" t="s">
        <v>293</v>
      </c>
    </row>
    <row r="939" spans="1:14">
      <c r="A939" s="21">
        <v>144</v>
      </c>
      <c r="B939" t="s">
        <v>1321</v>
      </c>
      <c r="C939" t="s">
        <v>321</v>
      </c>
      <c r="D939" s="22">
        <v>0</v>
      </c>
      <c r="E939" s="22">
        <v>0</v>
      </c>
      <c r="F939" s="22">
        <v>1297</v>
      </c>
      <c r="G939" t="s">
        <v>302</v>
      </c>
      <c r="H939" t="s">
        <v>291</v>
      </c>
      <c r="I939" t="s">
        <v>303</v>
      </c>
      <c r="J939" t="s">
        <v>304</v>
      </c>
      <c r="K939" t="s">
        <v>257</v>
      </c>
      <c r="L939" s="23">
        <v>44151</v>
      </c>
      <c r="M939" s="24">
        <v>1297</v>
      </c>
      <c r="N939" t="s">
        <v>293</v>
      </c>
    </row>
    <row r="940" spans="1:14">
      <c r="A940" s="21">
        <v>145</v>
      </c>
      <c r="B940" t="s">
        <v>1322</v>
      </c>
      <c r="C940" t="s">
        <v>321</v>
      </c>
      <c r="D940" s="22">
        <v>0</v>
      </c>
      <c r="E940" s="22">
        <v>0</v>
      </c>
      <c r="F940" s="22">
        <v>169</v>
      </c>
      <c r="G940" t="s">
        <v>302</v>
      </c>
      <c r="H940" t="s">
        <v>291</v>
      </c>
      <c r="I940" t="s">
        <v>303</v>
      </c>
      <c r="J940" t="s">
        <v>304</v>
      </c>
      <c r="K940" t="s">
        <v>257</v>
      </c>
      <c r="L940" s="23">
        <v>44116</v>
      </c>
      <c r="M940" s="24">
        <v>169</v>
      </c>
      <c r="N940" t="s">
        <v>293</v>
      </c>
    </row>
    <row r="941" spans="1:14">
      <c r="A941" s="21">
        <v>148</v>
      </c>
      <c r="B941" t="s">
        <v>1323</v>
      </c>
      <c r="C941" t="s">
        <v>289</v>
      </c>
      <c r="D941" s="22">
        <v>0</v>
      </c>
      <c r="E941" s="22">
        <v>0</v>
      </c>
      <c r="F941" s="22">
        <v>296</v>
      </c>
      <c r="G941" t="s">
        <v>1323</v>
      </c>
      <c r="H941" t="s">
        <v>291</v>
      </c>
      <c r="I941" t="s">
        <v>286</v>
      </c>
      <c r="J941" t="s">
        <v>232</v>
      </c>
      <c r="K941" t="s">
        <v>257</v>
      </c>
      <c r="L941" s="23">
        <v>44032</v>
      </c>
      <c r="M941" s="24">
        <v>296</v>
      </c>
      <c r="N941" t="s">
        <v>293</v>
      </c>
    </row>
    <row r="942" spans="1:14">
      <c r="A942" s="21">
        <v>151</v>
      </c>
      <c r="B942" t="s">
        <v>1324</v>
      </c>
      <c r="C942" t="s">
        <v>321</v>
      </c>
      <c r="D942" s="22">
        <v>0</v>
      </c>
      <c r="E942" s="22">
        <v>0</v>
      </c>
      <c r="F942" s="22">
        <v>1188</v>
      </c>
      <c r="G942" t="s">
        <v>302</v>
      </c>
      <c r="H942" t="s">
        <v>291</v>
      </c>
      <c r="I942" t="s">
        <v>303</v>
      </c>
      <c r="J942" t="s">
        <v>304</v>
      </c>
      <c r="K942" t="s">
        <v>257</v>
      </c>
      <c r="L942" s="23">
        <v>44159</v>
      </c>
      <c r="M942" s="24">
        <v>1188</v>
      </c>
      <c r="N942" t="s">
        <v>293</v>
      </c>
    </row>
    <row r="943" spans="1:14">
      <c r="A943" s="21">
        <v>152</v>
      </c>
      <c r="B943" t="s">
        <v>290</v>
      </c>
      <c r="C943" t="s">
        <v>289</v>
      </c>
      <c r="D943" s="22">
        <v>0</v>
      </c>
      <c r="E943" s="22">
        <v>0</v>
      </c>
      <c r="F943" s="22">
        <v>1223</v>
      </c>
      <c r="G943" t="s">
        <v>290</v>
      </c>
      <c r="H943" t="s">
        <v>291</v>
      </c>
      <c r="I943" t="s">
        <v>348</v>
      </c>
      <c r="J943" t="s">
        <v>232</v>
      </c>
      <c r="K943" t="s">
        <v>257</v>
      </c>
      <c r="L943" s="23">
        <v>44116</v>
      </c>
      <c r="M943" s="24">
        <v>1223</v>
      </c>
      <c r="N943" t="s">
        <v>293</v>
      </c>
    </row>
    <row r="944" spans="1:14">
      <c r="A944" s="21">
        <v>153</v>
      </c>
      <c r="B944" t="s">
        <v>1325</v>
      </c>
      <c r="C944" t="s">
        <v>321</v>
      </c>
      <c r="D944" s="22">
        <v>0</v>
      </c>
      <c r="E944" s="22">
        <v>0</v>
      </c>
      <c r="F944" s="22">
        <v>685</v>
      </c>
      <c r="G944" t="s">
        <v>302</v>
      </c>
      <c r="H944" t="s">
        <v>291</v>
      </c>
      <c r="I944" t="s">
        <v>303</v>
      </c>
      <c r="J944" t="s">
        <v>304</v>
      </c>
      <c r="K944" t="s">
        <v>257</v>
      </c>
      <c r="L944" s="23">
        <v>44151</v>
      </c>
      <c r="M944" s="24">
        <v>685</v>
      </c>
      <c r="N944" t="s">
        <v>293</v>
      </c>
    </row>
    <row r="945" spans="1:14">
      <c r="A945" s="21">
        <v>157</v>
      </c>
      <c r="B945" t="s">
        <v>1326</v>
      </c>
      <c r="C945" t="s">
        <v>329</v>
      </c>
      <c r="D945" s="22">
        <v>0</v>
      </c>
      <c r="E945" s="22">
        <v>0</v>
      </c>
      <c r="F945" s="22">
        <v>355</v>
      </c>
      <c r="G945" t="s">
        <v>302</v>
      </c>
      <c r="H945" t="s">
        <v>331</v>
      </c>
      <c r="I945" t="s">
        <v>303</v>
      </c>
      <c r="J945" t="s">
        <v>304</v>
      </c>
      <c r="K945" t="s">
        <v>257</v>
      </c>
      <c r="L945" s="23">
        <v>44288</v>
      </c>
      <c r="M945" s="24">
        <v>355</v>
      </c>
      <c r="N945" t="s">
        <v>339</v>
      </c>
    </row>
    <row r="946" spans="1:14">
      <c r="A946" s="21">
        <v>158</v>
      </c>
      <c r="B946" t="s">
        <v>628</v>
      </c>
      <c r="C946" t="s">
        <v>329</v>
      </c>
      <c r="D946" s="22">
        <v>0</v>
      </c>
      <c r="E946" s="22">
        <v>0</v>
      </c>
      <c r="F946" s="22">
        <v>511</v>
      </c>
      <c r="G946" t="s">
        <v>628</v>
      </c>
      <c r="H946" t="s">
        <v>331</v>
      </c>
      <c r="I946" t="s">
        <v>348</v>
      </c>
      <c r="J946" t="s">
        <v>232</v>
      </c>
      <c r="K946" t="s">
        <v>257</v>
      </c>
      <c r="L946" s="23">
        <v>44230</v>
      </c>
      <c r="M946" s="24">
        <v>511</v>
      </c>
      <c r="N946" t="s">
        <v>339</v>
      </c>
    </row>
    <row r="947" spans="1:14">
      <c r="A947" s="21">
        <v>159</v>
      </c>
      <c r="B947" t="s">
        <v>330</v>
      </c>
      <c r="C947" t="s">
        <v>329</v>
      </c>
      <c r="D947" s="22">
        <v>0</v>
      </c>
      <c r="E947" s="22">
        <v>0</v>
      </c>
      <c r="F947" s="22">
        <v>436</v>
      </c>
      <c r="G947" t="s">
        <v>330</v>
      </c>
      <c r="H947" t="s">
        <v>331</v>
      </c>
      <c r="I947" t="s">
        <v>348</v>
      </c>
      <c r="J947" t="s">
        <v>232</v>
      </c>
      <c r="K947" t="s">
        <v>257</v>
      </c>
      <c r="L947" s="23">
        <v>44242</v>
      </c>
      <c r="M947" s="24">
        <v>436</v>
      </c>
      <c r="N947" t="s">
        <v>339</v>
      </c>
    </row>
    <row r="948" spans="1:14">
      <c r="A948" s="21">
        <v>160</v>
      </c>
      <c r="B948" t="s">
        <v>1327</v>
      </c>
      <c r="C948" t="s">
        <v>329</v>
      </c>
      <c r="D948" s="22">
        <v>0</v>
      </c>
      <c r="E948" s="22">
        <v>0</v>
      </c>
      <c r="F948" s="22">
        <v>306</v>
      </c>
      <c r="G948" t="s">
        <v>302</v>
      </c>
      <c r="H948" t="s">
        <v>331</v>
      </c>
      <c r="I948" t="s">
        <v>303</v>
      </c>
      <c r="J948" t="s">
        <v>304</v>
      </c>
      <c r="K948" t="s">
        <v>257</v>
      </c>
      <c r="L948" s="23">
        <v>44326</v>
      </c>
      <c r="M948" s="24">
        <v>306</v>
      </c>
      <c r="N948" t="s">
        <v>339</v>
      </c>
    </row>
    <row r="949" spans="1:14">
      <c r="A949" s="21">
        <v>166</v>
      </c>
      <c r="B949" t="s">
        <v>1328</v>
      </c>
      <c r="C949" t="s">
        <v>321</v>
      </c>
      <c r="D949" s="22">
        <v>0</v>
      </c>
      <c r="E949" s="22">
        <v>0</v>
      </c>
      <c r="F949" s="22">
        <v>696</v>
      </c>
      <c r="G949" t="s">
        <v>311</v>
      </c>
      <c r="H949" t="s">
        <v>291</v>
      </c>
      <c r="I949" t="s">
        <v>336</v>
      </c>
      <c r="J949" t="s">
        <v>261</v>
      </c>
      <c r="K949" t="s">
        <v>257</v>
      </c>
      <c r="M949" s="24">
        <v>696</v>
      </c>
      <c r="N949" t="s">
        <v>311</v>
      </c>
    </row>
    <row r="950" spans="1:14">
      <c r="A950" s="21">
        <v>169</v>
      </c>
      <c r="B950" t="s">
        <v>1329</v>
      </c>
      <c r="C950" t="s">
        <v>329</v>
      </c>
      <c r="D950" s="22">
        <v>0</v>
      </c>
      <c r="E950" s="22">
        <v>0</v>
      </c>
      <c r="F950" s="22">
        <v>312</v>
      </c>
      <c r="G950" t="s">
        <v>302</v>
      </c>
      <c r="H950" t="s">
        <v>331</v>
      </c>
      <c r="I950" t="s">
        <v>303</v>
      </c>
      <c r="J950" t="s">
        <v>304</v>
      </c>
      <c r="K950" t="s">
        <v>257</v>
      </c>
      <c r="L950" s="23">
        <v>44151</v>
      </c>
      <c r="M950" s="24">
        <v>312</v>
      </c>
      <c r="N950" t="s">
        <v>339</v>
      </c>
    </row>
    <row r="951" spans="1:14">
      <c r="A951" s="21">
        <v>170</v>
      </c>
      <c r="B951" t="s">
        <v>1225</v>
      </c>
      <c r="C951" t="s">
        <v>347</v>
      </c>
      <c r="D951" s="22">
        <v>0</v>
      </c>
      <c r="E951" s="22">
        <v>0</v>
      </c>
      <c r="F951" s="22">
        <v>462</v>
      </c>
      <c r="G951" t="s">
        <v>1225</v>
      </c>
      <c r="H951" t="s">
        <v>310</v>
      </c>
      <c r="I951" t="s">
        <v>348</v>
      </c>
      <c r="J951" t="s">
        <v>232</v>
      </c>
      <c r="K951" t="s">
        <v>257</v>
      </c>
      <c r="L951" s="23">
        <v>44231</v>
      </c>
      <c r="M951" s="24">
        <v>462</v>
      </c>
      <c r="N951" t="s">
        <v>339</v>
      </c>
    </row>
    <row r="952" spans="1:14">
      <c r="A952" s="21">
        <v>173</v>
      </c>
      <c r="B952" t="s">
        <v>1330</v>
      </c>
      <c r="C952" t="s">
        <v>306</v>
      </c>
      <c r="D952" s="22">
        <v>0</v>
      </c>
      <c r="E952" s="22">
        <v>0</v>
      </c>
      <c r="F952" s="22">
        <v>962</v>
      </c>
      <c r="G952" t="s">
        <v>302</v>
      </c>
      <c r="H952" t="s">
        <v>310</v>
      </c>
      <c r="I952" t="s">
        <v>303</v>
      </c>
      <c r="J952" t="s">
        <v>304</v>
      </c>
      <c r="K952" t="s">
        <v>257</v>
      </c>
      <c r="L952" s="23">
        <v>44319</v>
      </c>
      <c r="M952" s="24">
        <v>962</v>
      </c>
      <c r="N952" t="s">
        <v>339</v>
      </c>
    </row>
    <row r="953" spans="1:14">
      <c r="A953" s="21">
        <v>179</v>
      </c>
      <c r="B953" t="s">
        <v>1331</v>
      </c>
      <c r="C953" t="s">
        <v>347</v>
      </c>
      <c r="D953" s="22">
        <v>0</v>
      </c>
      <c r="E953" s="22">
        <v>0</v>
      </c>
      <c r="F953" s="22">
        <v>661</v>
      </c>
      <c r="G953" t="s">
        <v>302</v>
      </c>
      <c r="H953" t="s">
        <v>310</v>
      </c>
      <c r="I953" t="s">
        <v>303</v>
      </c>
      <c r="J953" t="s">
        <v>304</v>
      </c>
      <c r="K953" t="s">
        <v>257</v>
      </c>
      <c r="L953" s="23">
        <v>44229</v>
      </c>
      <c r="M953" s="24">
        <v>661</v>
      </c>
      <c r="N953" t="s">
        <v>339</v>
      </c>
    </row>
    <row r="954" spans="1:14">
      <c r="A954" s="21">
        <v>181</v>
      </c>
      <c r="B954" t="s">
        <v>1332</v>
      </c>
      <c r="C954" t="s">
        <v>306</v>
      </c>
      <c r="D954" s="22">
        <v>0</v>
      </c>
      <c r="E954" s="22">
        <v>0</v>
      </c>
      <c r="F954" s="22">
        <v>319</v>
      </c>
      <c r="G954" t="s">
        <v>302</v>
      </c>
      <c r="H954" t="s">
        <v>310</v>
      </c>
      <c r="I954" t="s">
        <v>303</v>
      </c>
      <c r="J954" t="s">
        <v>304</v>
      </c>
      <c r="K954" t="s">
        <v>257</v>
      </c>
      <c r="L954" s="23">
        <v>44319</v>
      </c>
      <c r="M954" s="24">
        <v>319</v>
      </c>
      <c r="N954" t="s">
        <v>339</v>
      </c>
    </row>
    <row r="955" spans="1:14">
      <c r="A955" s="21">
        <v>183</v>
      </c>
      <c r="B955" t="s">
        <v>889</v>
      </c>
      <c r="C955" t="s">
        <v>309</v>
      </c>
      <c r="D955" s="22">
        <v>0</v>
      </c>
      <c r="E955" s="22">
        <v>0</v>
      </c>
      <c r="F955" s="22">
        <v>226</v>
      </c>
      <c r="G955" t="s">
        <v>889</v>
      </c>
      <c r="H955" t="s">
        <v>310</v>
      </c>
      <c r="I955" t="s">
        <v>348</v>
      </c>
      <c r="J955" t="s">
        <v>232</v>
      </c>
      <c r="K955" t="s">
        <v>257</v>
      </c>
      <c r="L955" s="23">
        <v>44231</v>
      </c>
      <c r="M955" s="24">
        <v>226</v>
      </c>
      <c r="N955" t="s">
        <v>339</v>
      </c>
    </row>
    <row r="956" spans="1:14">
      <c r="A956" s="21">
        <v>187</v>
      </c>
      <c r="B956" t="s">
        <v>1333</v>
      </c>
      <c r="C956" t="s">
        <v>309</v>
      </c>
      <c r="D956" s="22">
        <v>0</v>
      </c>
      <c r="E956" s="22">
        <v>0</v>
      </c>
      <c r="F956" s="22">
        <v>316</v>
      </c>
      <c r="G956" t="s">
        <v>1333</v>
      </c>
      <c r="H956" t="s">
        <v>310</v>
      </c>
      <c r="I956" t="s">
        <v>286</v>
      </c>
      <c r="J956" t="s">
        <v>232</v>
      </c>
      <c r="K956" t="s">
        <v>257</v>
      </c>
      <c r="L956" s="23">
        <v>44230</v>
      </c>
      <c r="M956" s="24">
        <v>316</v>
      </c>
      <c r="N956" t="s">
        <v>339</v>
      </c>
    </row>
    <row r="957" spans="1:14">
      <c r="A957" s="21">
        <v>188</v>
      </c>
      <c r="B957" t="s">
        <v>446</v>
      </c>
      <c r="C957" t="s">
        <v>309</v>
      </c>
      <c r="D957" s="22">
        <v>0</v>
      </c>
      <c r="E957" s="22">
        <v>0</v>
      </c>
      <c r="F957" s="22">
        <v>370</v>
      </c>
      <c r="G957" t="s">
        <v>446</v>
      </c>
      <c r="H957" t="s">
        <v>310</v>
      </c>
      <c r="I957" t="s">
        <v>348</v>
      </c>
      <c r="J957" t="s">
        <v>232</v>
      </c>
      <c r="K957" t="s">
        <v>257</v>
      </c>
      <c r="L957" s="23">
        <v>44270</v>
      </c>
      <c r="M957" s="24">
        <v>370</v>
      </c>
      <c r="N957" t="s">
        <v>339</v>
      </c>
    </row>
    <row r="958" spans="1:14">
      <c r="A958" s="21">
        <v>189</v>
      </c>
      <c r="B958" t="s">
        <v>1334</v>
      </c>
      <c r="C958" t="s">
        <v>1013</v>
      </c>
      <c r="D958" s="22">
        <v>0</v>
      </c>
      <c r="E958" s="22">
        <v>0</v>
      </c>
      <c r="F958" s="22">
        <v>1442</v>
      </c>
      <c r="G958" t="s">
        <v>311</v>
      </c>
      <c r="H958" t="s">
        <v>310</v>
      </c>
      <c r="I958" t="s">
        <v>286</v>
      </c>
      <c r="J958" t="s">
        <v>261</v>
      </c>
      <c r="K958" t="s">
        <v>257</v>
      </c>
      <c r="M958" s="24">
        <v>1442</v>
      </c>
      <c r="N958" t="s">
        <v>311</v>
      </c>
    </row>
    <row r="959" spans="1:14">
      <c r="A959" s="21">
        <v>195</v>
      </c>
      <c r="B959" t="s">
        <v>1335</v>
      </c>
      <c r="C959" t="s">
        <v>309</v>
      </c>
      <c r="D959" s="22">
        <v>0</v>
      </c>
      <c r="E959" s="22">
        <v>0</v>
      </c>
      <c r="F959" s="22">
        <v>322</v>
      </c>
      <c r="G959" t="s">
        <v>1335</v>
      </c>
      <c r="H959" t="s">
        <v>310</v>
      </c>
      <c r="I959" t="s">
        <v>286</v>
      </c>
      <c r="J959" t="s">
        <v>232</v>
      </c>
      <c r="K959" t="s">
        <v>257</v>
      </c>
      <c r="L959" s="23">
        <v>44487</v>
      </c>
      <c r="M959" s="24">
        <v>322</v>
      </c>
      <c r="N959" t="s">
        <v>339</v>
      </c>
    </row>
    <row r="960" spans="1:14">
      <c r="A960" s="21">
        <v>198</v>
      </c>
      <c r="B960" t="s">
        <v>1336</v>
      </c>
      <c r="C960" t="s">
        <v>306</v>
      </c>
      <c r="D960" s="22">
        <v>0</v>
      </c>
      <c r="E960" s="22">
        <v>0</v>
      </c>
      <c r="F960" s="22">
        <v>865</v>
      </c>
      <c r="G960" t="s">
        <v>302</v>
      </c>
      <c r="H960" t="s">
        <v>310</v>
      </c>
      <c r="I960" t="s">
        <v>303</v>
      </c>
      <c r="J960" t="s">
        <v>304</v>
      </c>
      <c r="K960" t="s">
        <v>257</v>
      </c>
      <c r="L960" s="23">
        <v>44888</v>
      </c>
      <c r="M960" s="24">
        <v>865</v>
      </c>
      <c r="N960" t="s">
        <v>374</v>
      </c>
    </row>
    <row r="961" spans="1:14">
      <c r="A961" s="21">
        <v>199</v>
      </c>
      <c r="B961" t="s">
        <v>1337</v>
      </c>
      <c r="C961" t="s">
        <v>309</v>
      </c>
      <c r="D961" s="22">
        <v>0</v>
      </c>
      <c r="E961" s="22">
        <v>0</v>
      </c>
      <c r="F961" s="22">
        <v>123</v>
      </c>
      <c r="G961" t="s">
        <v>1337</v>
      </c>
      <c r="H961" t="s">
        <v>310</v>
      </c>
      <c r="I961" t="s">
        <v>286</v>
      </c>
      <c r="J961" t="s">
        <v>232</v>
      </c>
      <c r="K961" t="s">
        <v>257</v>
      </c>
      <c r="L961" s="23">
        <v>44403</v>
      </c>
      <c r="M961" s="24">
        <v>123</v>
      </c>
      <c r="N961" t="s">
        <v>287</v>
      </c>
    </row>
    <row r="962" spans="1:14">
      <c r="A962" s="21">
        <v>200</v>
      </c>
      <c r="B962" t="s">
        <v>1338</v>
      </c>
      <c r="C962" t="s">
        <v>309</v>
      </c>
      <c r="D962" s="22">
        <v>0</v>
      </c>
      <c r="E962" s="22">
        <v>0</v>
      </c>
      <c r="F962" s="22">
        <v>1010</v>
      </c>
      <c r="G962" t="s">
        <v>1338</v>
      </c>
      <c r="H962" t="s">
        <v>310</v>
      </c>
      <c r="I962" t="s">
        <v>348</v>
      </c>
      <c r="J962" t="s">
        <v>232</v>
      </c>
      <c r="K962" t="s">
        <v>257</v>
      </c>
      <c r="L962" s="23">
        <v>44487</v>
      </c>
      <c r="M962" s="24">
        <v>1010</v>
      </c>
      <c r="N962" t="s">
        <v>287</v>
      </c>
    </row>
    <row r="963" spans="1:14">
      <c r="A963" s="21">
        <v>205</v>
      </c>
      <c r="B963" t="s">
        <v>1038</v>
      </c>
      <c r="C963" t="s">
        <v>423</v>
      </c>
      <c r="D963" s="22">
        <v>0</v>
      </c>
      <c r="E963" s="22">
        <v>0</v>
      </c>
      <c r="F963" s="22">
        <v>275</v>
      </c>
      <c r="G963" t="s">
        <v>1038</v>
      </c>
      <c r="H963" t="s">
        <v>307</v>
      </c>
      <c r="I963" t="s">
        <v>348</v>
      </c>
      <c r="J963" t="s">
        <v>232</v>
      </c>
      <c r="K963" t="s">
        <v>257</v>
      </c>
      <c r="L963" s="23">
        <v>44228</v>
      </c>
      <c r="M963" s="24">
        <v>275</v>
      </c>
      <c r="N963" t="s">
        <v>339</v>
      </c>
    </row>
    <row r="964" spans="1:14">
      <c r="A964" s="21">
        <v>208</v>
      </c>
      <c r="B964" t="s">
        <v>1339</v>
      </c>
      <c r="C964" t="s">
        <v>317</v>
      </c>
      <c r="D964" s="22">
        <v>0</v>
      </c>
      <c r="E964" s="22">
        <v>0</v>
      </c>
      <c r="F964" s="22">
        <v>592</v>
      </c>
      <c r="G964" t="s">
        <v>302</v>
      </c>
      <c r="H964" t="s">
        <v>314</v>
      </c>
      <c r="I964" t="s">
        <v>303</v>
      </c>
      <c r="J964" t="s">
        <v>304</v>
      </c>
      <c r="K964" t="s">
        <v>257</v>
      </c>
      <c r="L964" s="23">
        <v>44116</v>
      </c>
      <c r="M964" s="24">
        <v>592</v>
      </c>
      <c r="N964" t="s">
        <v>293</v>
      </c>
    </row>
    <row r="965" spans="1:14">
      <c r="A965" s="21">
        <v>209</v>
      </c>
      <c r="B965" t="s">
        <v>1340</v>
      </c>
      <c r="C965" t="s">
        <v>313</v>
      </c>
      <c r="D965" s="22">
        <v>0</v>
      </c>
      <c r="E965" s="22">
        <v>0</v>
      </c>
      <c r="F965" s="22">
        <v>804</v>
      </c>
      <c r="G965" t="s">
        <v>1340</v>
      </c>
      <c r="H965" t="s">
        <v>314</v>
      </c>
      <c r="I965" t="s">
        <v>286</v>
      </c>
      <c r="J965" t="s">
        <v>232</v>
      </c>
      <c r="K965" t="s">
        <v>257</v>
      </c>
      <c r="L965" s="23">
        <v>44270</v>
      </c>
      <c r="M965" s="24">
        <v>804</v>
      </c>
      <c r="N965" t="s">
        <v>293</v>
      </c>
    </row>
    <row r="966" spans="1:14">
      <c r="A966" s="21">
        <v>210</v>
      </c>
      <c r="B966" t="s">
        <v>1341</v>
      </c>
      <c r="C966" t="s">
        <v>317</v>
      </c>
      <c r="D966" s="22">
        <v>0</v>
      </c>
      <c r="E966" s="22">
        <v>0</v>
      </c>
      <c r="F966" s="22">
        <v>730</v>
      </c>
      <c r="G966" t="s">
        <v>302</v>
      </c>
      <c r="H966" t="s">
        <v>314</v>
      </c>
      <c r="I966" t="s">
        <v>303</v>
      </c>
      <c r="J966" t="s">
        <v>304</v>
      </c>
      <c r="K966" t="s">
        <v>257</v>
      </c>
      <c r="L966" s="23">
        <v>44116</v>
      </c>
      <c r="M966" s="24">
        <v>730</v>
      </c>
      <c r="N966" t="s">
        <v>293</v>
      </c>
    </row>
    <row r="967" spans="1:14">
      <c r="A967" s="21">
        <v>218</v>
      </c>
      <c r="B967" t="s">
        <v>1342</v>
      </c>
      <c r="C967" t="s">
        <v>313</v>
      </c>
      <c r="D967" s="22">
        <v>0</v>
      </c>
      <c r="E967" s="22">
        <v>0</v>
      </c>
      <c r="F967" s="22">
        <v>401</v>
      </c>
      <c r="G967" t="s">
        <v>302</v>
      </c>
      <c r="H967" t="s">
        <v>314</v>
      </c>
      <c r="I967" t="s">
        <v>303</v>
      </c>
      <c r="J967" t="s">
        <v>304</v>
      </c>
      <c r="K967" t="s">
        <v>257</v>
      </c>
      <c r="L967" s="23">
        <v>44131</v>
      </c>
      <c r="M967" s="24">
        <v>401</v>
      </c>
      <c r="N967" t="s">
        <v>293</v>
      </c>
    </row>
    <row r="968" spans="1:14">
      <c r="A968" s="21">
        <v>227</v>
      </c>
      <c r="B968" t="s">
        <v>1343</v>
      </c>
      <c r="C968" t="s">
        <v>313</v>
      </c>
      <c r="D968" s="22">
        <v>0</v>
      </c>
      <c r="E968" s="22">
        <v>0</v>
      </c>
      <c r="F968" s="22">
        <v>836</v>
      </c>
      <c r="G968" t="s">
        <v>302</v>
      </c>
      <c r="H968" t="s">
        <v>314</v>
      </c>
      <c r="I968" t="s">
        <v>303</v>
      </c>
      <c r="J968" t="s">
        <v>304</v>
      </c>
      <c r="K968" t="s">
        <v>257</v>
      </c>
      <c r="L968" s="23">
        <v>44116</v>
      </c>
      <c r="M968" s="24">
        <v>836</v>
      </c>
      <c r="N968" t="s">
        <v>293</v>
      </c>
    </row>
    <row r="969" spans="1:14">
      <c r="A969" s="21">
        <v>228</v>
      </c>
      <c r="B969" t="s">
        <v>676</v>
      </c>
      <c r="C969" t="s">
        <v>317</v>
      </c>
      <c r="D969" s="22">
        <v>0</v>
      </c>
      <c r="E969" s="22">
        <v>0</v>
      </c>
      <c r="F969" s="22">
        <v>590</v>
      </c>
      <c r="G969" t="s">
        <v>676</v>
      </c>
      <c r="H969" t="s">
        <v>314</v>
      </c>
      <c r="I969" t="s">
        <v>348</v>
      </c>
      <c r="J969" t="s">
        <v>232</v>
      </c>
      <c r="K969" t="s">
        <v>257</v>
      </c>
      <c r="L969" s="23">
        <v>44131</v>
      </c>
      <c r="M969" s="24">
        <v>590</v>
      </c>
      <c r="N969" t="s">
        <v>293</v>
      </c>
    </row>
    <row r="970" spans="1:14">
      <c r="A970" s="21">
        <v>229</v>
      </c>
      <c r="B970" t="s">
        <v>1344</v>
      </c>
      <c r="C970" t="s">
        <v>313</v>
      </c>
      <c r="D970" s="22">
        <v>0</v>
      </c>
      <c r="E970" s="22">
        <v>0</v>
      </c>
      <c r="F970" s="22">
        <v>930</v>
      </c>
      <c r="G970" t="s">
        <v>302</v>
      </c>
      <c r="H970" t="s">
        <v>314</v>
      </c>
      <c r="I970" t="s">
        <v>303</v>
      </c>
      <c r="J970" t="s">
        <v>304</v>
      </c>
      <c r="K970" t="s">
        <v>257</v>
      </c>
      <c r="L970" s="23">
        <v>45208</v>
      </c>
      <c r="M970" s="24">
        <v>930</v>
      </c>
      <c r="N970" t="s">
        <v>332</v>
      </c>
    </row>
    <row r="971" spans="1:14">
      <c r="A971" s="21">
        <v>233</v>
      </c>
      <c r="B971" t="s">
        <v>1345</v>
      </c>
      <c r="C971" t="s">
        <v>313</v>
      </c>
      <c r="D971" s="22">
        <v>0</v>
      </c>
      <c r="E971" s="22">
        <v>0</v>
      </c>
      <c r="F971" s="22">
        <v>551</v>
      </c>
      <c r="G971" t="s">
        <v>302</v>
      </c>
      <c r="H971" t="s">
        <v>314</v>
      </c>
      <c r="I971" t="s">
        <v>303</v>
      </c>
      <c r="J971" t="s">
        <v>304</v>
      </c>
      <c r="K971" t="s">
        <v>257</v>
      </c>
      <c r="L971" s="23">
        <v>44228</v>
      </c>
      <c r="M971" s="24">
        <v>551</v>
      </c>
      <c r="N971" t="s">
        <v>293</v>
      </c>
    </row>
    <row r="972" spans="1:14">
      <c r="A972" s="21">
        <v>234</v>
      </c>
      <c r="B972" t="s">
        <v>1346</v>
      </c>
      <c r="C972" t="s">
        <v>313</v>
      </c>
      <c r="D972" s="22">
        <v>0</v>
      </c>
      <c r="E972" s="22">
        <v>0</v>
      </c>
      <c r="F972" s="22">
        <v>421</v>
      </c>
      <c r="G972" t="s">
        <v>1346</v>
      </c>
      <c r="H972" t="s">
        <v>307</v>
      </c>
      <c r="I972" t="s">
        <v>286</v>
      </c>
      <c r="J972" t="s">
        <v>232</v>
      </c>
      <c r="K972" t="s">
        <v>257</v>
      </c>
      <c r="L972" s="23">
        <v>44228</v>
      </c>
      <c r="M972" s="24">
        <v>421</v>
      </c>
      <c r="N972" t="s">
        <v>339</v>
      </c>
    </row>
    <row r="973" spans="1:14">
      <c r="A973" s="21">
        <v>235</v>
      </c>
      <c r="B973" t="s">
        <v>1347</v>
      </c>
      <c r="C973" t="s">
        <v>306</v>
      </c>
      <c r="D973" s="22">
        <v>0</v>
      </c>
      <c r="E973" s="22">
        <v>0</v>
      </c>
      <c r="F973" s="22">
        <v>381</v>
      </c>
      <c r="G973" t="s">
        <v>302</v>
      </c>
      <c r="H973" t="s">
        <v>307</v>
      </c>
      <c r="I973" t="s">
        <v>303</v>
      </c>
      <c r="J973" t="s">
        <v>304</v>
      </c>
      <c r="K973" t="s">
        <v>257</v>
      </c>
      <c r="L973" s="23">
        <v>44403</v>
      </c>
      <c r="M973" s="24">
        <v>381</v>
      </c>
      <c r="N973" t="s">
        <v>287</v>
      </c>
    </row>
    <row r="974" spans="1:14">
      <c r="A974" s="21">
        <v>236</v>
      </c>
      <c r="B974" t="s">
        <v>701</v>
      </c>
      <c r="C974" t="s">
        <v>423</v>
      </c>
      <c r="D974" s="22">
        <v>0</v>
      </c>
      <c r="E974" s="22">
        <v>0</v>
      </c>
      <c r="F974" s="22">
        <v>1018</v>
      </c>
      <c r="G974" t="s">
        <v>701</v>
      </c>
      <c r="H974" t="s">
        <v>307</v>
      </c>
      <c r="I974" t="s">
        <v>348</v>
      </c>
      <c r="J974" t="s">
        <v>232</v>
      </c>
      <c r="K974" t="s">
        <v>257</v>
      </c>
      <c r="L974" s="23">
        <v>44236</v>
      </c>
      <c r="M974" s="24">
        <v>1018</v>
      </c>
      <c r="N974" t="s">
        <v>339</v>
      </c>
    </row>
    <row r="975" spans="1:14">
      <c r="A975" s="21">
        <v>237</v>
      </c>
      <c r="B975" t="s">
        <v>1348</v>
      </c>
      <c r="C975" t="s">
        <v>423</v>
      </c>
      <c r="D975" s="22">
        <v>0</v>
      </c>
      <c r="E975" s="22">
        <v>0</v>
      </c>
      <c r="F975" s="22">
        <v>525</v>
      </c>
      <c r="G975" t="s">
        <v>1348</v>
      </c>
      <c r="H975" t="s">
        <v>307</v>
      </c>
      <c r="I975" t="s">
        <v>348</v>
      </c>
      <c r="J975" t="s">
        <v>232</v>
      </c>
      <c r="K975" t="s">
        <v>257</v>
      </c>
      <c r="L975" s="23">
        <v>44229</v>
      </c>
      <c r="M975" s="24">
        <v>525</v>
      </c>
      <c r="N975" t="s">
        <v>339</v>
      </c>
    </row>
    <row r="976" spans="1:14">
      <c r="A976" s="21">
        <v>243</v>
      </c>
      <c r="B976" t="s">
        <v>1349</v>
      </c>
      <c r="C976" t="s">
        <v>306</v>
      </c>
      <c r="D976" s="22">
        <v>0</v>
      </c>
      <c r="E976" s="22">
        <v>0</v>
      </c>
      <c r="F976" s="22">
        <v>341</v>
      </c>
      <c r="G976" t="s">
        <v>302</v>
      </c>
      <c r="H976" t="s">
        <v>307</v>
      </c>
      <c r="I976" t="s">
        <v>303</v>
      </c>
      <c r="J976" t="s">
        <v>304</v>
      </c>
      <c r="K976" t="s">
        <v>257</v>
      </c>
      <c r="L976" s="23">
        <v>44293</v>
      </c>
      <c r="M976" s="24">
        <v>341</v>
      </c>
      <c r="N976" t="s">
        <v>339</v>
      </c>
    </row>
    <row r="977" spans="1:14">
      <c r="A977" s="21">
        <v>254</v>
      </c>
      <c r="B977" t="s">
        <v>1350</v>
      </c>
      <c r="C977" t="s">
        <v>306</v>
      </c>
      <c r="D977" s="22">
        <v>0</v>
      </c>
      <c r="E977" s="22">
        <v>0</v>
      </c>
      <c r="F977" s="22">
        <v>537</v>
      </c>
      <c r="G977" t="s">
        <v>302</v>
      </c>
      <c r="H977" t="s">
        <v>307</v>
      </c>
      <c r="I977" t="s">
        <v>303</v>
      </c>
      <c r="J977" t="s">
        <v>304</v>
      </c>
      <c r="K977" t="s">
        <v>257</v>
      </c>
      <c r="L977" s="23">
        <v>44319</v>
      </c>
      <c r="M977" s="24">
        <v>537</v>
      </c>
      <c r="N977" t="s">
        <v>339</v>
      </c>
    </row>
    <row r="978" spans="1:14">
      <c r="A978" s="21">
        <v>255</v>
      </c>
      <c r="B978" t="s">
        <v>694</v>
      </c>
      <c r="C978" t="s">
        <v>423</v>
      </c>
      <c r="D978" s="22">
        <v>0</v>
      </c>
      <c r="E978" s="22">
        <v>0</v>
      </c>
      <c r="F978" s="22">
        <v>604</v>
      </c>
      <c r="G978" t="s">
        <v>694</v>
      </c>
      <c r="H978" t="s">
        <v>307</v>
      </c>
      <c r="I978" t="s">
        <v>348</v>
      </c>
      <c r="J978" t="s">
        <v>232</v>
      </c>
      <c r="K978" t="s">
        <v>257</v>
      </c>
      <c r="L978" s="23">
        <v>44153</v>
      </c>
      <c r="M978" s="24">
        <v>604</v>
      </c>
      <c r="N978" t="s">
        <v>339</v>
      </c>
    </row>
    <row r="979" spans="1:14">
      <c r="A979" s="21">
        <v>258</v>
      </c>
      <c r="B979" t="s">
        <v>1351</v>
      </c>
      <c r="C979" t="s">
        <v>306</v>
      </c>
      <c r="D979" s="22">
        <v>0</v>
      </c>
      <c r="E979" s="22">
        <v>0</v>
      </c>
      <c r="F979" s="22">
        <v>385</v>
      </c>
      <c r="G979" t="s">
        <v>302</v>
      </c>
      <c r="H979" t="s">
        <v>307</v>
      </c>
      <c r="I979" t="s">
        <v>303</v>
      </c>
      <c r="J979" t="s">
        <v>304</v>
      </c>
      <c r="K979" t="s">
        <v>257</v>
      </c>
      <c r="L979" s="23">
        <v>44231</v>
      </c>
      <c r="M979" s="24">
        <v>385</v>
      </c>
      <c r="N979" t="s">
        <v>339</v>
      </c>
    </row>
    <row r="980" spans="1:14">
      <c r="A980" s="21">
        <v>259</v>
      </c>
      <c r="B980" t="s">
        <v>1352</v>
      </c>
      <c r="C980" t="s">
        <v>306</v>
      </c>
      <c r="D980" s="22">
        <v>0</v>
      </c>
      <c r="E980" s="22">
        <v>0</v>
      </c>
      <c r="F980" s="22">
        <v>825</v>
      </c>
      <c r="G980" t="s">
        <v>302</v>
      </c>
      <c r="H980" t="s">
        <v>307</v>
      </c>
      <c r="I980" t="s">
        <v>303</v>
      </c>
      <c r="J980" t="s">
        <v>304</v>
      </c>
      <c r="K980" t="s">
        <v>257</v>
      </c>
      <c r="L980" s="23">
        <v>44236</v>
      </c>
      <c r="M980" s="24">
        <v>825</v>
      </c>
      <c r="N980" t="s">
        <v>339</v>
      </c>
    </row>
    <row r="981" spans="1:14">
      <c r="A981" s="21">
        <v>303</v>
      </c>
      <c r="B981" t="s">
        <v>1353</v>
      </c>
      <c r="C981" t="s">
        <v>399</v>
      </c>
      <c r="D981" s="22">
        <v>0</v>
      </c>
      <c r="E981" s="22">
        <v>0</v>
      </c>
      <c r="F981" s="22">
        <v>623</v>
      </c>
      <c r="G981" t="s">
        <v>302</v>
      </c>
      <c r="H981" t="s">
        <v>361</v>
      </c>
      <c r="I981" t="s">
        <v>303</v>
      </c>
      <c r="J981" t="s">
        <v>304</v>
      </c>
      <c r="K981" t="s">
        <v>257</v>
      </c>
      <c r="L981" s="23">
        <v>45075</v>
      </c>
      <c r="M981" s="24">
        <v>623</v>
      </c>
      <c r="N981" t="s">
        <v>332</v>
      </c>
    </row>
    <row r="982" spans="1:14">
      <c r="A982" s="21">
        <v>320</v>
      </c>
      <c r="B982" t="s">
        <v>1354</v>
      </c>
      <c r="C982" t="s">
        <v>399</v>
      </c>
      <c r="D982" s="22">
        <v>0</v>
      </c>
      <c r="E982" s="22">
        <v>0</v>
      </c>
      <c r="F982" s="22">
        <v>471</v>
      </c>
      <c r="G982" t="s">
        <v>302</v>
      </c>
      <c r="H982" t="s">
        <v>400</v>
      </c>
      <c r="I982" t="s">
        <v>303</v>
      </c>
      <c r="J982" t="s">
        <v>304</v>
      </c>
      <c r="K982" t="s">
        <v>257</v>
      </c>
      <c r="L982" s="23">
        <v>44231</v>
      </c>
      <c r="M982" s="24">
        <v>471</v>
      </c>
      <c r="N982" t="s">
        <v>339</v>
      </c>
    </row>
    <row r="983" spans="1:14">
      <c r="A983" s="21">
        <v>359</v>
      </c>
      <c r="B983" t="s">
        <v>1355</v>
      </c>
      <c r="C983" t="s">
        <v>289</v>
      </c>
      <c r="D983" s="22">
        <v>0</v>
      </c>
      <c r="E983" s="22">
        <v>0</v>
      </c>
      <c r="F983" s="22">
        <v>464</v>
      </c>
      <c r="G983" t="s">
        <v>1355</v>
      </c>
      <c r="H983" t="s">
        <v>400</v>
      </c>
      <c r="I983" t="s">
        <v>286</v>
      </c>
      <c r="J983" t="s">
        <v>232</v>
      </c>
      <c r="K983" t="s">
        <v>257</v>
      </c>
      <c r="L983" s="23">
        <v>44159</v>
      </c>
      <c r="M983" s="24">
        <v>464</v>
      </c>
      <c r="N983" t="s">
        <v>339</v>
      </c>
    </row>
    <row r="984" spans="1:14">
      <c r="A984" s="21">
        <v>365</v>
      </c>
      <c r="B984" t="s">
        <v>1356</v>
      </c>
      <c r="C984" t="s">
        <v>295</v>
      </c>
      <c r="D984" s="22">
        <v>0</v>
      </c>
      <c r="E984" s="22">
        <v>0</v>
      </c>
      <c r="F984" s="22">
        <v>434</v>
      </c>
      <c r="G984" t="s">
        <v>302</v>
      </c>
      <c r="H984" t="s">
        <v>296</v>
      </c>
      <c r="I984" t="s">
        <v>303</v>
      </c>
      <c r="J984" t="s">
        <v>304</v>
      </c>
      <c r="K984" t="s">
        <v>257</v>
      </c>
      <c r="L984" s="23">
        <v>44593</v>
      </c>
      <c r="M984" s="24">
        <v>434</v>
      </c>
      <c r="N984" t="s">
        <v>287</v>
      </c>
    </row>
    <row r="985" spans="1:14">
      <c r="A985" s="21">
        <v>366</v>
      </c>
      <c r="B985" t="s">
        <v>1357</v>
      </c>
      <c r="C985" t="s">
        <v>295</v>
      </c>
      <c r="D985" s="22">
        <v>0</v>
      </c>
      <c r="E985" s="22">
        <v>0</v>
      </c>
      <c r="F985" s="22">
        <v>434</v>
      </c>
      <c r="G985" t="s">
        <v>302</v>
      </c>
      <c r="H985" t="s">
        <v>296</v>
      </c>
      <c r="I985" t="s">
        <v>303</v>
      </c>
      <c r="J985" t="s">
        <v>304</v>
      </c>
      <c r="K985" t="s">
        <v>257</v>
      </c>
      <c r="L985" s="23">
        <v>44636</v>
      </c>
      <c r="M985" s="24">
        <v>434</v>
      </c>
      <c r="N985" t="s">
        <v>287</v>
      </c>
    </row>
    <row r="986" spans="1:14">
      <c r="A986" s="21">
        <v>435</v>
      </c>
      <c r="B986" t="s">
        <v>1358</v>
      </c>
      <c r="C986" t="s">
        <v>313</v>
      </c>
      <c r="D986" s="22">
        <v>0</v>
      </c>
      <c r="E986" s="22">
        <v>0</v>
      </c>
      <c r="F986" s="22">
        <v>64</v>
      </c>
      <c r="G986" t="s">
        <v>302</v>
      </c>
      <c r="H986" t="s">
        <v>314</v>
      </c>
      <c r="I986" t="s">
        <v>303</v>
      </c>
      <c r="J986" t="s">
        <v>304</v>
      </c>
      <c r="K986" t="s">
        <v>257</v>
      </c>
      <c r="L986" s="23">
        <v>44263</v>
      </c>
      <c r="M986" s="24">
        <v>64</v>
      </c>
      <c r="N986" t="s">
        <v>293</v>
      </c>
    </row>
    <row r="987" spans="1:14">
      <c r="A987" s="21">
        <v>478</v>
      </c>
      <c r="B987" t="s">
        <v>1359</v>
      </c>
      <c r="C987" t="s">
        <v>306</v>
      </c>
      <c r="D987" s="22">
        <v>0</v>
      </c>
      <c r="E987" s="22">
        <v>0</v>
      </c>
      <c r="F987" s="22">
        <v>752</v>
      </c>
      <c r="G987" t="s">
        <v>302</v>
      </c>
      <c r="H987" t="s">
        <v>307</v>
      </c>
      <c r="I987" t="s">
        <v>303</v>
      </c>
      <c r="J987" t="s">
        <v>304</v>
      </c>
      <c r="K987" t="s">
        <v>257</v>
      </c>
      <c r="L987" s="23">
        <v>44242</v>
      </c>
      <c r="M987" s="24">
        <v>752</v>
      </c>
      <c r="N987" t="s">
        <v>339</v>
      </c>
    </row>
    <row r="988" spans="1:14">
      <c r="A988" s="21">
        <v>488</v>
      </c>
      <c r="B988" t="s">
        <v>1360</v>
      </c>
      <c r="C988" t="s">
        <v>347</v>
      </c>
      <c r="D988" s="22">
        <v>0</v>
      </c>
      <c r="E988" s="22">
        <v>0</v>
      </c>
      <c r="F988" s="22">
        <v>300</v>
      </c>
      <c r="G988" t="s">
        <v>302</v>
      </c>
      <c r="H988" t="s">
        <v>331</v>
      </c>
      <c r="I988" t="s">
        <v>303</v>
      </c>
      <c r="J988" t="s">
        <v>304</v>
      </c>
      <c r="K988" t="s">
        <v>257</v>
      </c>
      <c r="L988" s="23">
        <v>44319</v>
      </c>
      <c r="M988" s="24">
        <v>300</v>
      </c>
      <c r="N988" t="s">
        <v>339</v>
      </c>
    </row>
    <row r="989" spans="1:14">
      <c r="A989" s="21">
        <v>632</v>
      </c>
      <c r="B989" t="s">
        <v>1361</v>
      </c>
      <c r="C989" t="s">
        <v>329</v>
      </c>
      <c r="D989" s="22">
        <v>0</v>
      </c>
      <c r="E989" s="22">
        <v>0</v>
      </c>
      <c r="F989" s="22">
        <v>174</v>
      </c>
      <c r="G989" t="s">
        <v>1361</v>
      </c>
      <c r="H989" t="s">
        <v>331</v>
      </c>
      <c r="I989" t="s">
        <v>286</v>
      </c>
      <c r="J989" t="s">
        <v>232</v>
      </c>
      <c r="K989" t="s">
        <v>257</v>
      </c>
      <c r="L989" s="23">
        <v>44236</v>
      </c>
      <c r="M989" s="24">
        <v>174</v>
      </c>
      <c r="N989" t="s">
        <v>339</v>
      </c>
    </row>
    <row r="990" spans="1:14">
      <c r="A990" s="21">
        <v>739</v>
      </c>
      <c r="B990" t="s">
        <v>1362</v>
      </c>
      <c r="C990" t="s">
        <v>309</v>
      </c>
      <c r="D990" s="22">
        <v>0</v>
      </c>
      <c r="E990" s="22">
        <v>0</v>
      </c>
      <c r="F990" s="22">
        <v>213</v>
      </c>
      <c r="G990" t="s">
        <v>1362</v>
      </c>
      <c r="H990" t="s">
        <v>310</v>
      </c>
      <c r="I990" t="s">
        <v>286</v>
      </c>
      <c r="J990" t="s">
        <v>232</v>
      </c>
      <c r="K990" t="s">
        <v>257</v>
      </c>
      <c r="L990" s="23">
        <v>44403</v>
      </c>
      <c r="M990" s="24">
        <v>213</v>
      </c>
      <c r="N990" t="s">
        <v>287</v>
      </c>
    </row>
    <row r="991" spans="1:14">
      <c r="A991" s="21">
        <v>854</v>
      </c>
      <c r="B991" t="s">
        <v>1363</v>
      </c>
      <c r="C991" t="s">
        <v>345</v>
      </c>
      <c r="D991" s="22">
        <v>0</v>
      </c>
      <c r="E991" s="22">
        <v>0</v>
      </c>
      <c r="F991" s="22">
        <v>196</v>
      </c>
      <c r="G991" t="s">
        <v>302</v>
      </c>
      <c r="H991" t="s">
        <v>358</v>
      </c>
      <c r="I991" t="s">
        <v>303</v>
      </c>
      <c r="J991" t="s">
        <v>304</v>
      </c>
      <c r="K991" t="s">
        <v>257</v>
      </c>
      <c r="L991" s="23">
        <v>44634</v>
      </c>
      <c r="M991" s="24">
        <v>196</v>
      </c>
      <c r="N991" t="s">
        <v>287</v>
      </c>
    </row>
    <row r="992" spans="1:14">
      <c r="A992" s="21">
        <v>873</v>
      </c>
      <c r="B992" t="s">
        <v>1364</v>
      </c>
      <c r="C992" t="s">
        <v>313</v>
      </c>
      <c r="D992" s="22">
        <v>0</v>
      </c>
      <c r="E992" s="22">
        <v>0</v>
      </c>
      <c r="F992" s="22">
        <v>62</v>
      </c>
      <c r="G992" t="s">
        <v>1364</v>
      </c>
      <c r="H992" t="s">
        <v>314</v>
      </c>
      <c r="I992" t="s">
        <v>348</v>
      </c>
      <c r="J992" t="s">
        <v>232</v>
      </c>
      <c r="K992" t="s">
        <v>257</v>
      </c>
      <c r="L992" s="23">
        <v>44116</v>
      </c>
      <c r="M992" s="24">
        <v>62</v>
      </c>
      <c r="N992" t="s">
        <v>293</v>
      </c>
    </row>
    <row r="993" spans="1:14">
      <c r="A993" s="21">
        <v>874</v>
      </c>
      <c r="B993" t="s">
        <v>1365</v>
      </c>
      <c r="C993" t="s">
        <v>284</v>
      </c>
      <c r="D993" s="22">
        <v>0</v>
      </c>
      <c r="E993" s="22">
        <v>0</v>
      </c>
      <c r="F993" s="22">
        <v>148</v>
      </c>
      <c r="G993" t="s">
        <v>1365</v>
      </c>
      <c r="H993" t="s">
        <v>300</v>
      </c>
      <c r="I993" t="s">
        <v>286</v>
      </c>
      <c r="J993" t="s">
        <v>232</v>
      </c>
      <c r="K993" t="s">
        <v>257</v>
      </c>
      <c r="L993" s="23">
        <v>44228</v>
      </c>
      <c r="M993" s="24">
        <v>148</v>
      </c>
      <c r="N993" t="s">
        <v>339</v>
      </c>
    </row>
    <row r="994" spans="1:14">
      <c r="A994" s="21">
        <v>881</v>
      </c>
      <c r="B994" t="s">
        <v>1366</v>
      </c>
      <c r="C994" t="s">
        <v>317</v>
      </c>
      <c r="D994" s="22">
        <v>0</v>
      </c>
      <c r="E994" s="22">
        <v>0</v>
      </c>
      <c r="F994" s="22">
        <v>24</v>
      </c>
      <c r="G994" t="s">
        <v>428</v>
      </c>
      <c r="H994" t="s">
        <v>314</v>
      </c>
      <c r="I994" t="s">
        <v>336</v>
      </c>
      <c r="J994" t="s">
        <v>232</v>
      </c>
      <c r="K994" t="s">
        <v>257</v>
      </c>
      <c r="L994" s="23">
        <v>44403</v>
      </c>
      <c r="M994" s="24">
        <v>24</v>
      </c>
      <c r="N994" t="s">
        <v>287</v>
      </c>
    </row>
    <row r="995" spans="1:14">
      <c r="A995" s="21">
        <v>3113</v>
      </c>
      <c r="B995" t="s">
        <v>1367</v>
      </c>
      <c r="C995" t="s">
        <v>298</v>
      </c>
      <c r="D995" s="22">
        <v>0</v>
      </c>
      <c r="E995" s="22">
        <v>0</v>
      </c>
      <c r="F995" s="22">
        <v>89</v>
      </c>
      <c r="G995" t="s">
        <v>543</v>
      </c>
      <c r="H995" t="s">
        <v>300</v>
      </c>
      <c r="I995" t="s">
        <v>336</v>
      </c>
      <c r="J995" t="s">
        <v>232</v>
      </c>
      <c r="K995" t="s">
        <v>257</v>
      </c>
      <c r="L995" s="23">
        <v>44231</v>
      </c>
      <c r="M995" s="24">
        <v>89</v>
      </c>
      <c r="N995" t="s">
        <v>339</v>
      </c>
    </row>
    <row r="996" spans="1:14">
      <c r="A996" s="21">
        <v>3687</v>
      </c>
      <c r="B996" t="s">
        <v>1368</v>
      </c>
      <c r="C996" t="s">
        <v>284</v>
      </c>
      <c r="D996" s="22"/>
      <c r="E996" s="22"/>
      <c r="F996" s="22">
        <v>44</v>
      </c>
      <c r="G996" t="s">
        <v>1368</v>
      </c>
      <c r="H996" t="s">
        <v>300</v>
      </c>
      <c r="I996" t="s">
        <v>286</v>
      </c>
      <c r="J996" t="s">
        <v>232</v>
      </c>
      <c r="K996" t="s">
        <v>257</v>
      </c>
      <c r="L996" s="23">
        <v>45950</v>
      </c>
      <c r="M996" s="24">
        <v>44</v>
      </c>
      <c r="N996" t="s">
        <v>311</v>
      </c>
    </row>
    <row r="997" spans="1:14">
      <c r="A997" s="21">
        <v>6929</v>
      </c>
      <c r="B997" t="s">
        <v>299</v>
      </c>
      <c r="C997" t="s">
        <v>284</v>
      </c>
      <c r="D997" s="22">
        <v>0</v>
      </c>
      <c r="E997" s="22">
        <v>0</v>
      </c>
      <c r="F997" s="22">
        <v>1282</v>
      </c>
      <c r="G997" t="s">
        <v>299</v>
      </c>
      <c r="H997" t="s">
        <v>300</v>
      </c>
      <c r="I997" t="s">
        <v>1369</v>
      </c>
      <c r="J997" t="s">
        <v>232</v>
      </c>
      <c r="K997" t="s">
        <v>257</v>
      </c>
      <c r="L997" s="23">
        <v>44319</v>
      </c>
      <c r="M997" s="24">
        <v>1282</v>
      </c>
      <c r="N997" t="s">
        <v>339</v>
      </c>
    </row>
    <row r="998" spans="1:14">
      <c r="A998" s="21">
        <v>514</v>
      </c>
      <c r="B998" t="s">
        <v>1370</v>
      </c>
      <c r="C998" t="s">
        <v>423</v>
      </c>
      <c r="D998" s="22">
        <v>15</v>
      </c>
      <c r="E998" s="22">
        <v>33</v>
      </c>
      <c r="F998" s="22">
        <v>81</v>
      </c>
      <c r="G998" t="s">
        <v>1371</v>
      </c>
      <c r="H998" t="s">
        <v>307</v>
      </c>
      <c r="I998" t="s">
        <v>303</v>
      </c>
      <c r="J998" t="s">
        <v>261</v>
      </c>
      <c r="K998" t="s">
        <v>260</v>
      </c>
      <c r="L998" s="23">
        <v>44403</v>
      </c>
      <c r="M998" s="24">
        <v>129</v>
      </c>
      <c r="N998" t="s">
        <v>287</v>
      </c>
    </row>
    <row r="999" spans="1:14">
      <c r="A999" s="21">
        <v>518</v>
      </c>
      <c r="B999" t="s">
        <v>1372</v>
      </c>
      <c r="C999" t="s">
        <v>284</v>
      </c>
      <c r="D999" s="22">
        <v>0</v>
      </c>
      <c r="E999" s="22">
        <v>0</v>
      </c>
      <c r="F999" s="22">
        <v>189</v>
      </c>
      <c r="G999" t="s">
        <v>512</v>
      </c>
      <c r="H999" t="s">
        <v>400</v>
      </c>
      <c r="I999" t="s">
        <v>303</v>
      </c>
      <c r="J999" t="s">
        <v>261</v>
      </c>
      <c r="K999" t="s">
        <v>260</v>
      </c>
      <c r="L999" s="23">
        <v>44452</v>
      </c>
      <c r="M999" s="24">
        <v>189</v>
      </c>
      <c r="N999" t="s">
        <v>287</v>
      </c>
    </row>
    <row r="1000" spans="1:14">
      <c r="A1000" s="21">
        <v>1007</v>
      </c>
      <c r="B1000" t="s">
        <v>1373</v>
      </c>
      <c r="C1000" t="s">
        <v>334</v>
      </c>
      <c r="D1000" s="22">
        <v>31</v>
      </c>
      <c r="E1000" s="22">
        <v>62</v>
      </c>
      <c r="F1000" s="22">
        <v>65</v>
      </c>
      <c r="G1000" t="s">
        <v>326</v>
      </c>
      <c r="H1000" t="s">
        <v>327</v>
      </c>
      <c r="I1000" t="s">
        <v>1374</v>
      </c>
      <c r="J1000" t="s">
        <v>261</v>
      </c>
      <c r="K1000" t="s">
        <v>260</v>
      </c>
      <c r="L1000" s="23">
        <v>44843</v>
      </c>
      <c r="M1000" s="24">
        <v>158</v>
      </c>
      <c r="N1000" t="s">
        <v>408</v>
      </c>
    </row>
    <row r="1001" spans="1:14">
      <c r="A1001" s="21">
        <v>1209</v>
      </c>
      <c r="B1001" t="s">
        <v>1375</v>
      </c>
      <c r="C1001" t="s">
        <v>284</v>
      </c>
      <c r="D1001" s="22">
        <v>82</v>
      </c>
      <c r="E1001" s="22">
        <v>105</v>
      </c>
      <c r="F1001" s="22">
        <v>93</v>
      </c>
      <c r="G1001" t="s">
        <v>1376</v>
      </c>
      <c r="H1001" t="s">
        <v>358</v>
      </c>
      <c r="I1001" t="s">
        <v>303</v>
      </c>
      <c r="J1001" t="s">
        <v>261</v>
      </c>
      <c r="K1001" t="s">
        <v>260</v>
      </c>
      <c r="L1001" s="23">
        <v>44593</v>
      </c>
      <c r="M1001" s="24">
        <v>280</v>
      </c>
      <c r="N1001" t="s">
        <v>287</v>
      </c>
    </row>
    <row r="1002" spans="1:14">
      <c r="A1002" s="21">
        <v>1379</v>
      </c>
      <c r="B1002" t="s">
        <v>1377</v>
      </c>
      <c r="C1002" t="s">
        <v>284</v>
      </c>
      <c r="D1002" s="22">
        <v>44</v>
      </c>
      <c r="E1002" s="22">
        <v>91</v>
      </c>
      <c r="F1002" s="22">
        <v>77</v>
      </c>
      <c r="G1002" t="s">
        <v>1378</v>
      </c>
      <c r="H1002" t="s">
        <v>300</v>
      </c>
      <c r="I1002" t="s">
        <v>303</v>
      </c>
      <c r="J1002" t="s">
        <v>261</v>
      </c>
      <c r="K1002" t="s">
        <v>260</v>
      </c>
      <c r="L1002" s="23">
        <v>44403</v>
      </c>
      <c r="M1002" s="24">
        <v>212</v>
      </c>
      <c r="N1002" t="s">
        <v>287</v>
      </c>
    </row>
    <row r="1003" spans="1:14">
      <c r="A1003" s="21">
        <v>1435</v>
      </c>
      <c r="B1003" t="s">
        <v>1379</v>
      </c>
      <c r="C1003" t="s">
        <v>298</v>
      </c>
      <c r="D1003" s="22">
        <v>29</v>
      </c>
      <c r="E1003" s="22">
        <v>63</v>
      </c>
      <c r="F1003" s="22">
        <v>80</v>
      </c>
      <c r="G1003" t="s">
        <v>521</v>
      </c>
      <c r="H1003" t="s">
        <v>300</v>
      </c>
      <c r="I1003" t="s">
        <v>1374</v>
      </c>
      <c r="J1003" t="s">
        <v>261</v>
      </c>
      <c r="K1003" t="s">
        <v>260</v>
      </c>
      <c r="L1003" s="23">
        <v>44594</v>
      </c>
      <c r="M1003" s="24">
        <v>172</v>
      </c>
      <c r="N1003" t="s">
        <v>287</v>
      </c>
    </row>
    <row r="1004" spans="1:14">
      <c r="A1004" s="21">
        <v>1472</v>
      </c>
      <c r="B1004" t="s">
        <v>1380</v>
      </c>
      <c r="C1004" t="s">
        <v>284</v>
      </c>
      <c r="D1004" s="22">
        <v>52</v>
      </c>
      <c r="E1004" s="22">
        <v>150</v>
      </c>
      <c r="F1004" s="22">
        <v>130</v>
      </c>
      <c r="G1004" t="s">
        <v>521</v>
      </c>
      <c r="H1004" t="s">
        <v>300</v>
      </c>
      <c r="I1004" t="s">
        <v>303</v>
      </c>
      <c r="J1004" t="s">
        <v>261</v>
      </c>
      <c r="K1004" t="s">
        <v>260</v>
      </c>
      <c r="L1004" s="23">
        <v>44424</v>
      </c>
      <c r="M1004" s="24">
        <v>332</v>
      </c>
      <c r="N1004" t="s">
        <v>287</v>
      </c>
    </row>
    <row r="1005" spans="1:14">
      <c r="A1005" s="21">
        <v>1483</v>
      </c>
      <c r="B1005" t="s">
        <v>1381</v>
      </c>
      <c r="C1005" t="s">
        <v>284</v>
      </c>
      <c r="D1005" s="22">
        <v>23</v>
      </c>
      <c r="E1005" s="22">
        <v>76</v>
      </c>
      <c r="F1005" s="22">
        <v>82</v>
      </c>
      <c r="G1005" t="s">
        <v>1382</v>
      </c>
      <c r="H1005" t="s">
        <v>300</v>
      </c>
      <c r="I1005" t="s">
        <v>303</v>
      </c>
      <c r="J1005" t="s">
        <v>261</v>
      </c>
      <c r="K1005" t="s">
        <v>260</v>
      </c>
      <c r="L1005" s="23">
        <v>44593</v>
      </c>
      <c r="M1005" s="24">
        <v>181</v>
      </c>
      <c r="N1005" t="s">
        <v>287</v>
      </c>
    </row>
    <row r="1006" spans="1:14">
      <c r="A1006" s="21">
        <v>1726</v>
      </c>
      <c r="B1006" t="s">
        <v>1383</v>
      </c>
      <c r="C1006" t="s">
        <v>289</v>
      </c>
      <c r="D1006" s="22">
        <v>20</v>
      </c>
      <c r="E1006" s="22">
        <v>27</v>
      </c>
      <c r="F1006" s="22">
        <v>47</v>
      </c>
      <c r="G1006" t="s">
        <v>935</v>
      </c>
      <c r="H1006" t="s">
        <v>331</v>
      </c>
      <c r="I1006" t="s">
        <v>292</v>
      </c>
      <c r="J1006" t="s">
        <v>261</v>
      </c>
      <c r="K1006" t="s">
        <v>260</v>
      </c>
      <c r="L1006" s="23">
        <v>44403</v>
      </c>
      <c r="M1006" s="24">
        <v>94</v>
      </c>
      <c r="N1006" t="s">
        <v>287</v>
      </c>
    </row>
    <row r="1007" spans="1:14">
      <c r="A1007" s="21">
        <v>1732</v>
      </c>
      <c r="B1007" t="s">
        <v>1384</v>
      </c>
      <c r="C1007" t="s">
        <v>347</v>
      </c>
      <c r="D1007" s="22">
        <v>20</v>
      </c>
      <c r="E1007" s="22">
        <v>60</v>
      </c>
      <c r="F1007" s="22">
        <v>80</v>
      </c>
      <c r="G1007" t="s">
        <v>477</v>
      </c>
      <c r="H1007" t="s">
        <v>331</v>
      </c>
      <c r="I1007" t="s">
        <v>303</v>
      </c>
      <c r="J1007" t="s">
        <v>261</v>
      </c>
      <c r="K1007" t="s">
        <v>260</v>
      </c>
      <c r="L1007" s="23">
        <v>44326</v>
      </c>
      <c r="M1007" s="24">
        <v>160</v>
      </c>
      <c r="N1007" t="s">
        <v>339</v>
      </c>
    </row>
    <row r="1008" spans="1:14">
      <c r="A1008" s="21">
        <v>1762</v>
      </c>
      <c r="B1008" t="s">
        <v>1385</v>
      </c>
      <c r="C1008" t="s">
        <v>289</v>
      </c>
      <c r="D1008" s="22">
        <v>35</v>
      </c>
      <c r="E1008" s="22">
        <v>40</v>
      </c>
      <c r="F1008" s="22">
        <v>53</v>
      </c>
      <c r="G1008" t="s">
        <v>1386</v>
      </c>
      <c r="H1008" t="s">
        <v>291</v>
      </c>
      <c r="I1008" t="s">
        <v>303</v>
      </c>
      <c r="J1008" t="s">
        <v>261</v>
      </c>
      <c r="K1008" t="s">
        <v>260</v>
      </c>
      <c r="L1008" s="23">
        <v>44270</v>
      </c>
      <c r="M1008" s="24">
        <v>128</v>
      </c>
      <c r="N1008" t="s">
        <v>293</v>
      </c>
    </row>
    <row r="1009" spans="1:14">
      <c r="A1009" s="21">
        <v>1772</v>
      </c>
      <c r="B1009" t="s">
        <v>1387</v>
      </c>
      <c r="C1009" t="s">
        <v>321</v>
      </c>
      <c r="D1009" s="22">
        <v>36</v>
      </c>
      <c r="E1009" s="22">
        <v>43</v>
      </c>
      <c r="F1009" s="22">
        <v>33</v>
      </c>
      <c r="G1009" t="s">
        <v>583</v>
      </c>
      <c r="H1009" t="s">
        <v>291</v>
      </c>
      <c r="I1009" t="s">
        <v>303</v>
      </c>
      <c r="J1009" t="s">
        <v>261</v>
      </c>
      <c r="K1009" t="s">
        <v>260</v>
      </c>
      <c r="L1009" s="23">
        <v>43864</v>
      </c>
      <c r="M1009" s="24">
        <v>112</v>
      </c>
      <c r="N1009" t="s">
        <v>396</v>
      </c>
    </row>
    <row r="1010" spans="1:14">
      <c r="A1010" s="21">
        <v>1891</v>
      </c>
      <c r="B1010" t="s">
        <v>1388</v>
      </c>
      <c r="C1010" t="s">
        <v>329</v>
      </c>
      <c r="D1010" s="22">
        <v>38</v>
      </c>
      <c r="E1010" s="22">
        <v>70</v>
      </c>
      <c r="F1010" s="22">
        <v>96</v>
      </c>
      <c r="G1010" t="s">
        <v>1389</v>
      </c>
      <c r="H1010" t="s">
        <v>331</v>
      </c>
      <c r="I1010" t="s">
        <v>303</v>
      </c>
      <c r="J1010" t="s">
        <v>261</v>
      </c>
      <c r="K1010" t="s">
        <v>260</v>
      </c>
      <c r="L1010" s="23">
        <v>44319</v>
      </c>
      <c r="M1010" s="24">
        <v>204</v>
      </c>
      <c r="N1010" t="s">
        <v>339</v>
      </c>
    </row>
    <row r="1011" spans="1:14">
      <c r="A1011" s="21">
        <v>2334</v>
      </c>
      <c r="B1011" t="s">
        <v>1390</v>
      </c>
      <c r="C1011" t="s">
        <v>309</v>
      </c>
      <c r="D1011" s="22">
        <v>32</v>
      </c>
      <c r="E1011" s="22">
        <v>24</v>
      </c>
      <c r="F1011" s="22">
        <v>48</v>
      </c>
      <c r="G1011" t="s">
        <v>446</v>
      </c>
      <c r="H1011" t="s">
        <v>310</v>
      </c>
      <c r="I1011" t="s">
        <v>292</v>
      </c>
      <c r="J1011" t="s">
        <v>261</v>
      </c>
      <c r="K1011" t="s">
        <v>260</v>
      </c>
      <c r="L1011" s="23">
        <v>44594</v>
      </c>
      <c r="M1011" s="24">
        <v>104</v>
      </c>
      <c r="N1011" t="s">
        <v>287</v>
      </c>
    </row>
    <row r="1012" spans="1:14">
      <c r="A1012" s="21">
        <v>2558</v>
      </c>
      <c r="B1012" t="s">
        <v>1391</v>
      </c>
      <c r="C1012" t="s">
        <v>313</v>
      </c>
      <c r="D1012" s="22">
        <v>22</v>
      </c>
      <c r="E1012" s="22">
        <v>27</v>
      </c>
      <c r="F1012" s="22">
        <v>48</v>
      </c>
      <c r="G1012" t="s">
        <v>669</v>
      </c>
      <c r="H1012" t="s">
        <v>314</v>
      </c>
      <c r="I1012" t="s">
        <v>303</v>
      </c>
      <c r="J1012" t="s">
        <v>261</v>
      </c>
      <c r="K1012" t="s">
        <v>260</v>
      </c>
      <c r="L1012" s="23">
        <v>44116</v>
      </c>
      <c r="M1012" s="24">
        <v>97</v>
      </c>
      <c r="N1012" t="s">
        <v>293</v>
      </c>
    </row>
    <row r="1013" spans="1:14">
      <c r="A1013" s="21">
        <v>2588</v>
      </c>
      <c r="B1013" t="s">
        <v>1392</v>
      </c>
      <c r="C1013" t="s">
        <v>313</v>
      </c>
      <c r="D1013" s="22">
        <v>37</v>
      </c>
      <c r="E1013" s="22">
        <v>52</v>
      </c>
      <c r="F1013" s="22">
        <v>48</v>
      </c>
      <c r="G1013" t="s">
        <v>1393</v>
      </c>
      <c r="H1013" t="s">
        <v>314</v>
      </c>
      <c r="I1013" t="s">
        <v>303</v>
      </c>
      <c r="J1013" t="s">
        <v>261</v>
      </c>
      <c r="K1013" t="s">
        <v>260</v>
      </c>
      <c r="L1013" s="23">
        <v>44144</v>
      </c>
      <c r="M1013" s="24">
        <v>137</v>
      </c>
      <c r="N1013" t="s">
        <v>293</v>
      </c>
    </row>
    <row r="1014" spans="1:14">
      <c r="A1014" s="21">
        <v>2872</v>
      </c>
      <c r="B1014" t="s">
        <v>1394</v>
      </c>
      <c r="C1014" t="s">
        <v>423</v>
      </c>
      <c r="D1014" s="22">
        <v>46</v>
      </c>
      <c r="E1014" s="22">
        <v>42</v>
      </c>
      <c r="F1014" s="22">
        <v>63</v>
      </c>
      <c r="G1014" t="s">
        <v>1395</v>
      </c>
      <c r="H1014" t="s">
        <v>307</v>
      </c>
      <c r="I1014" t="s">
        <v>303</v>
      </c>
      <c r="J1014" t="s">
        <v>261</v>
      </c>
      <c r="K1014" t="s">
        <v>260</v>
      </c>
      <c r="L1014" s="23">
        <v>44594</v>
      </c>
      <c r="M1014" s="24">
        <v>151</v>
      </c>
      <c r="N1014" t="s">
        <v>287</v>
      </c>
    </row>
    <row r="1015" spans="1:14" ht="15" customHeight="1">
      <c r="A1015" s="21">
        <v>3202</v>
      </c>
      <c r="B1015" t="s">
        <v>1396</v>
      </c>
      <c r="C1015" t="s">
        <v>357</v>
      </c>
      <c r="D1015" s="22">
        <v>30</v>
      </c>
      <c r="E1015" s="22">
        <v>20</v>
      </c>
      <c r="F1015" s="22">
        <v>16</v>
      </c>
      <c r="G1015" t="s">
        <v>391</v>
      </c>
      <c r="H1015" t="s">
        <v>361</v>
      </c>
      <c r="I1015" t="s">
        <v>336</v>
      </c>
      <c r="J1015" t="s">
        <v>261</v>
      </c>
      <c r="K1015" t="s">
        <v>260</v>
      </c>
      <c r="L1015" s="23">
        <v>44767</v>
      </c>
      <c r="M1015" s="24">
        <v>66</v>
      </c>
      <c r="N1015" t="s">
        <v>287</v>
      </c>
    </row>
    <row r="1016" spans="1:14">
      <c r="A1016" s="21">
        <v>3339</v>
      </c>
      <c r="B1016" t="s">
        <v>1397</v>
      </c>
      <c r="C1016" t="s">
        <v>289</v>
      </c>
      <c r="D1016" s="22">
        <v>22</v>
      </c>
      <c r="E1016" s="22">
        <v>54</v>
      </c>
      <c r="F1016" s="22">
        <v>68</v>
      </c>
      <c r="G1016" t="s">
        <v>1398</v>
      </c>
      <c r="H1016" t="s">
        <v>400</v>
      </c>
      <c r="I1016" t="s">
        <v>1399</v>
      </c>
      <c r="J1016" t="s">
        <v>261</v>
      </c>
      <c r="K1016" t="s">
        <v>260</v>
      </c>
      <c r="L1016" s="23">
        <v>44319</v>
      </c>
      <c r="M1016" s="24">
        <v>144</v>
      </c>
      <c r="N1016" t="s">
        <v>339</v>
      </c>
    </row>
    <row r="1017" spans="1:14">
      <c r="A1017" s="21">
        <v>3816</v>
      </c>
      <c r="B1017" t="s">
        <v>1400</v>
      </c>
      <c r="C1017" t="s">
        <v>295</v>
      </c>
      <c r="D1017" s="22">
        <v>11</v>
      </c>
      <c r="E1017" s="22">
        <v>25</v>
      </c>
      <c r="F1017" s="22">
        <v>30</v>
      </c>
      <c r="G1017" t="s">
        <v>1400</v>
      </c>
      <c r="H1017" t="s">
        <v>296</v>
      </c>
      <c r="I1017" t="s">
        <v>286</v>
      </c>
      <c r="J1017" t="s">
        <v>261</v>
      </c>
      <c r="K1017" t="s">
        <v>260</v>
      </c>
      <c r="L1017" s="23">
        <v>44403</v>
      </c>
      <c r="M1017" s="24">
        <v>66</v>
      </c>
      <c r="N1017" t="s">
        <v>287</v>
      </c>
    </row>
    <row r="1018" spans="1:14">
      <c r="A1018" s="21">
        <v>4011</v>
      </c>
      <c r="B1018" t="s">
        <v>1401</v>
      </c>
      <c r="C1018" t="s">
        <v>295</v>
      </c>
      <c r="D1018" s="22">
        <v>25</v>
      </c>
      <c r="E1018" s="22">
        <v>30</v>
      </c>
      <c r="F1018" s="22">
        <v>68</v>
      </c>
      <c r="G1018" t="s">
        <v>1402</v>
      </c>
      <c r="H1018" t="s">
        <v>296</v>
      </c>
      <c r="I1018" t="s">
        <v>303</v>
      </c>
      <c r="J1018" t="s">
        <v>261</v>
      </c>
      <c r="K1018" t="s">
        <v>260</v>
      </c>
      <c r="L1018" s="23">
        <v>44606</v>
      </c>
      <c r="M1018" s="24">
        <v>123</v>
      </c>
      <c r="N1018" t="s">
        <v>287</v>
      </c>
    </row>
    <row r="1019" spans="1:14">
      <c r="A1019" s="21">
        <v>555</v>
      </c>
      <c r="B1019" t="s">
        <v>1403</v>
      </c>
      <c r="C1019" t="s">
        <v>284</v>
      </c>
      <c r="D1019" s="22">
        <v>0</v>
      </c>
      <c r="E1019" s="22">
        <v>0</v>
      </c>
      <c r="F1019" s="22">
        <v>12</v>
      </c>
      <c r="G1019" t="s">
        <v>1403</v>
      </c>
      <c r="H1019" t="s">
        <v>300</v>
      </c>
      <c r="I1019" t="s">
        <v>286</v>
      </c>
      <c r="J1019" t="s">
        <v>261</v>
      </c>
      <c r="K1019" t="s">
        <v>263</v>
      </c>
      <c r="L1019" s="23">
        <v>44403</v>
      </c>
      <c r="M1019" s="24">
        <v>12</v>
      </c>
      <c r="N1019" t="s">
        <v>287</v>
      </c>
    </row>
    <row r="1020" spans="1:14" ht="15" customHeight="1">
      <c r="A1020" s="21">
        <v>612</v>
      </c>
      <c r="B1020" t="s">
        <v>1404</v>
      </c>
      <c r="C1020" t="s">
        <v>284</v>
      </c>
      <c r="D1020" s="22">
        <v>0</v>
      </c>
      <c r="E1020" s="22">
        <v>0</v>
      </c>
      <c r="F1020" s="22">
        <v>21</v>
      </c>
      <c r="G1020" t="s">
        <v>1404</v>
      </c>
      <c r="H1020" t="s">
        <v>358</v>
      </c>
      <c r="I1020" t="s">
        <v>286</v>
      </c>
      <c r="J1020" t="s">
        <v>261</v>
      </c>
      <c r="K1020" t="s">
        <v>263</v>
      </c>
      <c r="L1020" s="23">
        <v>44596</v>
      </c>
      <c r="M1020" s="24">
        <v>21</v>
      </c>
      <c r="N1020" t="s">
        <v>287</v>
      </c>
    </row>
    <row r="1021" spans="1:14" ht="15" customHeight="1">
      <c r="A1021" s="21">
        <v>616</v>
      </c>
      <c r="B1021" t="s">
        <v>1405</v>
      </c>
      <c r="C1021" t="s">
        <v>295</v>
      </c>
      <c r="D1021" s="22">
        <v>0</v>
      </c>
      <c r="E1021" s="22">
        <v>0</v>
      </c>
      <c r="F1021" s="22">
        <v>14</v>
      </c>
      <c r="G1021" t="s">
        <v>1405</v>
      </c>
      <c r="H1021" t="s">
        <v>296</v>
      </c>
      <c r="I1021" t="s">
        <v>286</v>
      </c>
      <c r="J1021" t="s">
        <v>261</v>
      </c>
      <c r="K1021" t="s">
        <v>263</v>
      </c>
      <c r="L1021" s="23">
        <v>44236</v>
      </c>
      <c r="M1021" s="24">
        <v>14</v>
      </c>
      <c r="N1021" t="s">
        <v>751</v>
      </c>
    </row>
    <row r="1022" spans="1:14" ht="15" customHeight="1">
      <c r="A1022" s="21">
        <v>639</v>
      </c>
      <c r="B1022" t="s">
        <v>1406</v>
      </c>
      <c r="C1022" t="s">
        <v>329</v>
      </c>
      <c r="D1022" s="22">
        <v>0</v>
      </c>
      <c r="E1022" s="22">
        <v>0</v>
      </c>
      <c r="F1022" s="22">
        <v>5</v>
      </c>
      <c r="G1022" t="s">
        <v>628</v>
      </c>
      <c r="H1022" t="s">
        <v>331</v>
      </c>
      <c r="I1022" t="s">
        <v>292</v>
      </c>
      <c r="J1022" t="s">
        <v>261</v>
      </c>
      <c r="K1022" t="s">
        <v>263</v>
      </c>
      <c r="L1022" s="23">
        <v>44230</v>
      </c>
      <c r="M1022" s="24">
        <v>5</v>
      </c>
      <c r="N1022" t="s">
        <v>287</v>
      </c>
    </row>
    <row r="1023" spans="1:14" ht="15" customHeight="1">
      <c r="A1023" s="21">
        <v>670</v>
      </c>
      <c r="B1023" t="s">
        <v>1407</v>
      </c>
      <c r="C1023" t="s">
        <v>360</v>
      </c>
      <c r="D1023" s="22">
        <v>0</v>
      </c>
      <c r="E1023" s="22">
        <v>0</v>
      </c>
      <c r="F1023" s="22">
        <v>10</v>
      </c>
      <c r="G1023" t="s">
        <v>1407</v>
      </c>
      <c r="H1023" t="s">
        <v>361</v>
      </c>
      <c r="I1023" t="s">
        <v>286</v>
      </c>
      <c r="J1023" t="s">
        <v>261</v>
      </c>
      <c r="K1023" t="s">
        <v>263</v>
      </c>
      <c r="L1023" s="23">
        <v>44627</v>
      </c>
      <c r="M1023" s="24">
        <v>10</v>
      </c>
      <c r="N1023" t="s">
        <v>287</v>
      </c>
    </row>
    <row r="1024" spans="1:14" ht="15" customHeight="1">
      <c r="A1024" s="21">
        <v>674</v>
      </c>
      <c r="B1024" t="s">
        <v>1408</v>
      </c>
      <c r="C1024" t="s">
        <v>423</v>
      </c>
      <c r="D1024" s="22">
        <v>0</v>
      </c>
      <c r="E1024" s="22">
        <v>0</v>
      </c>
      <c r="F1024" s="22">
        <v>11</v>
      </c>
      <c r="G1024" t="s">
        <v>1348</v>
      </c>
      <c r="H1024" t="s">
        <v>307</v>
      </c>
      <c r="I1024" t="s">
        <v>292</v>
      </c>
      <c r="J1024" t="s">
        <v>261</v>
      </c>
      <c r="K1024" t="s">
        <v>263</v>
      </c>
      <c r="L1024" s="23">
        <v>44229</v>
      </c>
      <c r="M1024" s="24">
        <v>11</v>
      </c>
      <c r="N1024" t="s">
        <v>287</v>
      </c>
    </row>
    <row r="1025" spans="1:14" ht="15" customHeight="1">
      <c r="A1025" s="21">
        <v>705</v>
      </c>
      <c r="B1025" t="s">
        <v>1409</v>
      </c>
      <c r="C1025" t="s">
        <v>423</v>
      </c>
      <c r="D1025" s="22">
        <v>0</v>
      </c>
      <c r="E1025" s="22">
        <v>0</v>
      </c>
      <c r="F1025" s="22">
        <v>17</v>
      </c>
      <c r="G1025" t="s">
        <v>1410</v>
      </c>
      <c r="H1025" t="s">
        <v>314</v>
      </c>
      <c r="I1025" t="s">
        <v>303</v>
      </c>
      <c r="J1025" t="s">
        <v>261</v>
      </c>
      <c r="K1025" t="s">
        <v>263</v>
      </c>
      <c r="L1025" s="23">
        <v>44403</v>
      </c>
      <c r="M1025" s="24">
        <v>17</v>
      </c>
      <c r="N1025" t="s">
        <v>287</v>
      </c>
    </row>
    <row r="1026" spans="1:14" ht="15" customHeight="1">
      <c r="A1026" s="21">
        <v>717</v>
      </c>
      <c r="B1026" t="s">
        <v>1411</v>
      </c>
      <c r="C1026" t="s">
        <v>289</v>
      </c>
      <c r="D1026" s="22">
        <v>0</v>
      </c>
      <c r="E1026" s="22">
        <v>0</v>
      </c>
      <c r="F1026" s="22">
        <v>12</v>
      </c>
      <c r="G1026" t="s">
        <v>1411</v>
      </c>
      <c r="H1026" t="s">
        <v>291</v>
      </c>
      <c r="I1026" t="s">
        <v>286</v>
      </c>
      <c r="J1026" t="s">
        <v>261</v>
      </c>
      <c r="K1026" t="s">
        <v>263</v>
      </c>
      <c r="L1026" s="23">
        <v>45208</v>
      </c>
      <c r="M1026" s="24">
        <v>12</v>
      </c>
      <c r="N1026" t="s">
        <v>293</v>
      </c>
    </row>
    <row r="1027" spans="1:14" ht="15" customHeight="1">
      <c r="A1027" s="21">
        <v>729</v>
      </c>
      <c r="B1027" t="s">
        <v>1412</v>
      </c>
      <c r="C1027" t="s">
        <v>345</v>
      </c>
      <c r="D1027" s="22">
        <v>0</v>
      </c>
      <c r="E1027" s="22">
        <v>0</v>
      </c>
      <c r="F1027" s="22">
        <v>24</v>
      </c>
      <c r="G1027" t="s">
        <v>1412</v>
      </c>
      <c r="H1027" t="s">
        <v>327</v>
      </c>
      <c r="I1027" t="s">
        <v>286</v>
      </c>
      <c r="J1027" t="s">
        <v>261</v>
      </c>
      <c r="K1027" t="s">
        <v>263</v>
      </c>
      <c r="L1027" s="23">
        <v>44403</v>
      </c>
      <c r="M1027" s="24">
        <v>24</v>
      </c>
      <c r="N1027" t="s">
        <v>287</v>
      </c>
    </row>
    <row r="1028" spans="1:14" ht="15" customHeight="1">
      <c r="A1028" s="21">
        <v>2747</v>
      </c>
      <c r="B1028" t="s">
        <v>1413</v>
      </c>
      <c r="C1028" t="s">
        <v>313</v>
      </c>
      <c r="D1028" s="22">
        <v>0</v>
      </c>
      <c r="E1028" s="22">
        <v>0</v>
      </c>
      <c r="F1028" s="22">
        <v>25</v>
      </c>
      <c r="G1028" t="s">
        <v>1413</v>
      </c>
      <c r="H1028" t="s">
        <v>314</v>
      </c>
      <c r="I1028" t="s">
        <v>286</v>
      </c>
      <c r="J1028" t="s">
        <v>261</v>
      </c>
      <c r="K1028" t="s">
        <v>263</v>
      </c>
      <c r="L1028" s="23">
        <v>44039</v>
      </c>
      <c r="M1028" s="24">
        <v>25</v>
      </c>
      <c r="N1028" t="s">
        <v>293</v>
      </c>
    </row>
    <row r="1029" spans="1:14" ht="15" customHeight="1">
      <c r="A1029" s="21">
        <v>2748</v>
      </c>
      <c r="B1029" t="s">
        <v>1414</v>
      </c>
      <c r="C1029" t="s">
        <v>289</v>
      </c>
      <c r="D1029" s="22">
        <v>0</v>
      </c>
      <c r="E1029" s="22">
        <v>0</v>
      </c>
      <c r="F1029" s="22">
        <v>31</v>
      </c>
      <c r="G1029" t="s">
        <v>1398</v>
      </c>
      <c r="H1029" t="s">
        <v>400</v>
      </c>
      <c r="I1029" t="s">
        <v>303</v>
      </c>
      <c r="J1029" t="s">
        <v>261</v>
      </c>
      <c r="K1029" t="s">
        <v>263</v>
      </c>
      <c r="L1029" s="23">
        <v>44490</v>
      </c>
      <c r="M1029" s="24">
        <v>31</v>
      </c>
      <c r="N1029" t="s">
        <v>287</v>
      </c>
    </row>
    <row r="1030" spans="1:14" ht="15" customHeight="1">
      <c r="A1030" s="21">
        <v>2749</v>
      </c>
      <c r="B1030" t="s">
        <v>1415</v>
      </c>
      <c r="C1030" t="s">
        <v>317</v>
      </c>
      <c r="D1030" s="22">
        <v>0</v>
      </c>
      <c r="E1030" s="22">
        <v>0</v>
      </c>
      <c r="F1030" s="22">
        <v>13</v>
      </c>
      <c r="G1030" t="s">
        <v>666</v>
      </c>
      <c r="H1030" t="s">
        <v>314</v>
      </c>
      <c r="I1030" t="s">
        <v>303</v>
      </c>
      <c r="J1030" t="s">
        <v>261</v>
      </c>
      <c r="K1030" t="s">
        <v>263</v>
      </c>
      <c r="L1030" s="23">
        <v>44403</v>
      </c>
      <c r="M1030" s="24">
        <v>13</v>
      </c>
      <c r="N1030" t="s">
        <v>287</v>
      </c>
    </row>
    <row r="1031" spans="1:14" ht="15" customHeight="1">
      <c r="A1031" s="21">
        <v>2750</v>
      </c>
      <c r="B1031" t="s">
        <v>1416</v>
      </c>
      <c r="C1031" t="s">
        <v>423</v>
      </c>
      <c r="D1031" s="22">
        <v>0</v>
      </c>
      <c r="E1031" s="22">
        <v>0</v>
      </c>
      <c r="F1031" s="22">
        <v>18</v>
      </c>
      <c r="G1031" t="s">
        <v>1416</v>
      </c>
      <c r="H1031" t="s">
        <v>307</v>
      </c>
      <c r="I1031" t="s">
        <v>286</v>
      </c>
      <c r="J1031" t="s">
        <v>261</v>
      </c>
      <c r="K1031" t="s">
        <v>263</v>
      </c>
      <c r="L1031" s="23">
        <v>44403</v>
      </c>
      <c r="M1031" s="24">
        <v>18</v>
      </c>
      <c r="N1031" t="s">
        <v>287</v>
      </c>
    </row>
    <row r="1032" spans="1:14" ht="15" customHeight="1">
      <c r="A1032" s="21">
        <v>2751</v>
      </c>
      <c r="B1032" t="s">
        <v>1417</v>
      </c>
      <c r="C1032" t="s">
        <v>289</v>
      </c>
      <c r="D1032" s="22">
        <v>0</v>
      </c>
      <c r="E1032" s="22">
        <v>0</v>
      </c>
      <c r="F1032" s="22">
        <v>26</v>
      </c>
      <c r="G1032" t="s">
        <v>1417</v>
      </c>
      <c r="H1032" t="s">
        <v>291</v>
      </c>
      <c r="I1032" t="s">
        <v>286</v>
      </c>
      <c r="J1032" t="s">
        <v>261</v>
      </c>
      <c r="K1032" t="s">
        <v>263</v>
      </c>
      <c r="L1032" s="23">
        <v>44403</v>
      </c>
      <c r="M1032" s="24">
        <v>26</v>
      </c>
      <c r="N1032" t="s">
        <v>287</v>
      </c>
    </row>
    <row r="1033" spans="1:14" ht="17.25" customHeight="1">
      <c r="A1033" s="21">
        <v>2752</v>
      </c>
      <c r="B1033" t="s">
        <v>1418</v>
      </c>
      <c r="C1033" t="s">
        <v>423</v>
      </c>
      <c r="D1033" s="22">
        <v>0</v>
      </c>
      <c r="E1033" s="22">
        <v>0</v>
      </c>
      <c r="F1033" s="22">
        <v>30</v>
      </c>
      <c r="G1033" t="s">
        <v>1418</v>
      </c>
      <c r="H1033" t="s">
        <v>307</v>
      </c>
      <c r="I1033" t="s">
        <v>286</v>
      </c>
      <c r="J1033" t="s">
        <v>261</v>
      </c>
      <c r="K1033" t="s">
        <v>263</v>
      </c>
      <c r="L1033" s="23">
        <v>44697</v>
      </c>
      <c r="M1033" s="24">
        <v>30</v>
      </c>
      <c r="N1033" t="s">
        <v>287</v>
      </c>
    </row>
    <row r="1034" spans="1:14">
      <c r="A1034" s="21">
        <v>2753</v>
      </c>
      <c r="B1034" t="s">
        <v>1419</v>
      </c>
      <c r="C1034" t="s">
        <v>321</v>
      </c>
      <c r="D1034" s="22">
        <v>0</v>
      </c>
      <c r="E1034" s="22">
        <v>0</v>
      </c>
      <c r="F1034" s="22">
        <v>11</v>
      </c>
      <c r="G1034" t="s">
        <v>583</v>
      </c>
      <c r="H1034" t="s">
        <v>291</v>
      </c>
      <c r="I1034" t="s">
        <v>303</v>
      </c>
      <c r="J1034" t="s">
        <v>261</v>
      </c>
      <c r="K1034" t="s">
        <v>263</v>
      </c>
      <c r="L1034" s="23">
        <v>44153</v>
      </c>
      <c r="M1034" s="24">
        <v>11</v>
      </c>
      <c r="N1034" t="s">
        <v>293</v>
      </c>
    </row>
    <row r="1035" spans="1:14">
      <c r="A1035" s="21">
        <v>2754</v>
      </c>
      <c r="B1035" t="s">
        <v>1420</v>
      </c>
      <c r="C1035" t="s">
        <v>347</v>
      </c>
      <c r="D1035" s="22">
        <v>0</v>
      </c>
      <c r="E1035" s="22">
        <v>0</v>
      </c>
      <c r="F1035" s="22">
        <v>15</v>
      </c>
      <c r="G1035" t="s">
        <v>1420</v>
      </c>
      <c r="H1035" t="s">
        <v>310</v>
      </c>
      <c r="I1035" t="s">
        <v>286</v>
      </c>
      <c r="J1035" t="s">
        <v>261</v>
      </c>
      <c r="K1035" t="s">
        <v>263</v>
      </c>
      <c r="L1035" s="23">
        <v>44403</v>
      </c>
      <c r="M1035" s="24">
        <v>15</v>
      </c>
      <c r="N1035" t="s">
        <v>287</v>
      </c>
    </row>
    <row r="1036" spans="1:14">
      <c r="A1036" s="21">
        <v>2755</v>
      </c>
      <c r="B1036" t="s">
        <v>1421</v>
      </c>
      <c r="C1036" t="s">
        <v>423</v>
      </c>
      <c r="D1036" s="22">
        <v>0</v>
      </c>
      <c r="E1036" s="22">
        <v>0</v>
      </c>
      <c r="F1036" s="22">
        <v>20</v>
      </c>
      <c r="G1036" t="s">
        <v>1421</v>
      </c>
      <c r="H1036" t="s">
        <v>307</v>
      </c>
      <c r="I1036" t="s">
        <v>286</v>
      </c>
      <c r="J1036" t="s">
        <v>261</v>
      </c>
      <c r="K1036" t="s">
        <v>263</v>
      </c>
      <c r="L1036" s="23">
        <v>44595</v>
      </c>
      <c r="M1036" s="24">
        <v>20</v>
      </c>
      <c r="N1036" t="s">
        <v>287</v>
      </c>
    </row>
    <row r="1037" spans="1:14">
      <c r="A1037" s="21">
        <v>2756</v>
      </c>
      <c r="B1037" t="s">
        <v>1422</v>
      </c>
      <c r="C1037" t="s">
        <v>309</v>
      </c>
      <c r="D1037" s="22">
        <v>0</v>
      </c>
      <c r="E1037" s="22">
        <v>0</v>
      </c>
      <c r="F1037" s="22">
        <v>19</v>
      </c>
      <c r="G1037" t="s">
        <v>1338</v>
      </c>
      <c r="H1037" t="s">
        <v>310</v>
      </c>
      <c r="I1037" t="s">
        <v>292</v>
      </c>
      <c r="J1037" t="s">
        <v>261</v>
      </c>
      <c r="K1037" t="s">
        <v>263</v>
      </c>
      <c r="L1037" s="23">
        <v>44487</v>
      </c>
      <c r="M1037" s="24">
        <v>19</v>
      </c>
      <c r="N1037" t="s">
        <v>287</v>
      </c>
    </row>
    <row r="1038" spans="1:14">
      <c r="A1038" s="21">
        <v>2757</v>
      </c>
      <c r="B1038" t="s">
        <v>1423</v>
      </c>
      <c r="C1038" t="s">
        <v>334</v>
      </c>
      <c r="D1038" s="22">
        <v>0</v>
      </c>
      <c r="E1038" s="22">
        <v>0</v>
      </c>
      <c r="F1038" s="22">
        <v>10</v>
      </c>
      <c r="G1038" t="s">
        <v>311</v>
      </c>
      <c r="H1038" t="s">
        <v>327</v>
      </c>
      <c r="I1038" t="s">
        <v>311</v>
      </c>
      <c r="J1038" t="s">
        <v>311</v>
      </c>
      <c r="K1038" t="s">
        <v>263</v>
      </c>
      <c r="M1038" s="24">
        <v>10</v>
      </c>
      <c r="N1038" t="s">
        <v>287</v>
      </c>
    </row>
    <row r="1039" spans="1:14">
      <c r="A1039" s="21">
        <v>2759</v>
      </c>
      <c r="B1039" t="s">
        <v>1424</v>
      </c>
      <c r="C1039" t="s">
        <v>289</v>
      </c>
      <c r="D1039" s="22">
        <v>0</v>
      </c>
      <c r="E1039" s="22">
        <v>0</v>
      </c>
      <c r="F1039" s="22">
        <v>27</v>
      </c>
      <c r="G1039" t="s">
        <v>1424</v>
      </c>
      <c r="H1039" t="s">
        <v>331</v>
      </c>
      <c r="I1039" t="s">
        <v>286</v>
      </c>
      <c r="J1039" t="s">
        <v>261</v>
      </c>
      <c r="K1039" t="s">
        <v>263</v>
      </c>
      <c r="L1039" s="23">
        <v>44403</v>
      </c>
      <c r="M1039" s="24">
        <v>27</v>
      </c>
      <c r="N1039" t="s">
        <v>287</v>
      </c>
    </row>
    <row r="1040" spans="1:14">
      <c r="A1040" s="21">
        <v>2760</v>
      </c>
      <c r="B1040" t="s">
        <v>1425</v>
      </c>
      <c r="C1040" t="s">
        <v>284</v>
      </c>
      <c r="D1040" s="22">
        <v>0</v>
      </c>
      <c r="E1040" s="22">
        <v>0</v>
      </c>
      <c r="F1040" s="22">
        <v>12</v>
      </c>
      <c r="G1040" t="s">
        <v>1425</v>
      </c>
      <c r="H1040" t="s">
        <v>285</v>
      </c>
      <c r="I1040" t="s">
        <v>286</v>
      </c>
      <c r="J1040" t="s">
        <v>261</v>
      </c>
      <c r="K1040" t="s">
        <v>263</v>
      </c>
      <c r="L1040" s="23">
        <v>44361</v>
      </c>
      <c r="M1040" s="24">
        <v>12</v>
      </c>
      <c r="N1040" t="s">
        <v>287</v>
      </c>
    </row>
    <row r="1041" spans="1:14">
      <c r="A1041" s="21">
        <v>2761</v>
      </c>
      <c r="B1041" t="s">
        <v>1426</v>
      </c>
      <c r="C1041" t="s">
        <v>289</v>
      </c>
      <c r="D1041" s="22">
        <v>0</v>
      </c>
      <c r="E1041" s="22">
        <v>0</v>
      </c>
      <c r="F1041" s="22">
        <v>19</v>
      </c>
      <c r="G1041" t="s">
        <v>1398</v>
      </c>
      <c r="H1041" t="s">
        <v>400</v>
      </c>
      <c r="I1041" t="s">
        <v>303</v>
      </c>
      <c r="J1041" t="s">
        <v>261</v>
      </c>
      <c r="K1041" t="s">
        <v>263</v>
      </c>
      <c r="L1041" s="23">
        <v>44230</v>
      </c>
      <c r="M1041" s="24">
        <v>19</v>
      </c>
      <c r="N1041" t="s">
        <v>287</v>
      </c>
    </row>
    <row r="1042" spans="1:14">
      <c r="A1042" s="21">
        <v>2762</v>
      </c>
      <c r="B1042" t="s">
        <v>1427</v>
      </c>
      <c r="C1042" t="s">
        <v>284</v>
      </c>
      <c r="D1042" s="22">
        <v>0</v>
      </c>
      <c r="E1042" s="22">
        <v>0</v>
      </c>
      <c r="F1042" s="22">
        <v>17</v>
      </c>
      <c r="G1042" t="s">
        <v>1427</v>
      </c>
      <c r="H1042" t="s">
        <v>300</v>
      </c>
      <c r="I1042" t="s">
        <v>303</v>
      </c>
      <c r="J1042" t="s">
        <v>261</v>
      </c>
      <c r="K1042" t="s">
        <v>263</v>
      </c>
      <c r="L1042" s="23">
        <v>44231</v>
      </c>
      <c r="M1042" s="24">
        <v>17</v>
      </c>
      <c r="N1042" t="s">
        <v>287</v>
      </c>
    </row>
  </sheetData>
  <autoFilter ref="A4:N1033" xr:uid="{0065BEF8-4D36-4CA0-83E2-479DB00D0285}">
    <sortState xmlns:xlrd2="http://schemas.microsoft.com/office/spreadsheetml/2017/richdata2" ref="A5:N1033">
      <sortCondition ref="K4:K1033"/>
    </sortState>
  </autoFilter>
  <pageMargins left="0.7" right="0.7" top="0.75" bottom="0.75" header="0.3" footer="0.3"/>
  <headerFooter>
    <oddHeader>&amp;C&amp;"Calibri"&amp;10&amp;K000000 [UNCLASSIFIED]&amp;1#_x000D_</oddHeader>
    <oddFooter>&amp;C_x000D_&amp;1#&amp;"Calibri"&amp;10&amp;K000000 [UNCLASSIFIED]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79265-CBA3-4381-8C16-280678D754D5}">
  <dimension ref="B8:J53"/>
  <sheetViews>
    <sheetView showGridLines="0" showRowColHeaders="0" zoomScaleNormal="100" workbookViewId="0">
      <selection activeCell="G15" sqref="G15"/>
    </sheetView>
  </sheetViews>
  <sheetFormatPr defaultColWidth="8.7109375" defaultRowHeight="18.75"/>
  <cols>
    <col min="1" max="1" width="8.7109375" style="9"/>
    <col min="2" max="2" width="22.5703125" style="9" customWidth="1"/>
    <col min="3" max="3" width="24.85546875" style="9" customWidth="1"/>
    <col min="4" max="4" width="1.5703125" style="9" customWidth="1"/>
    <col min="5" max="5" width="16.28515625" style="9" customWidth="1"/>
    <col min="6" max="6" width="13.42578125" style="9" customWidth="1"/>
    <col min="7" max="7" width="50.42578125" style="10" customWidth="1"/>
    <col min="8" max="8" width="11.42578125" style="11" customWidth="1"/>
    <col min="9" max="9" width="1.5703125" style="9" customWidth="1"/>
    <col min="10" max="10" width="17.140625" style="9" bestFit="1" customWidth="1"/>
    <col min="11" max="16384" width="8.7109375" style="9"/>
  </cols>
  <sheetData>
    <row r="8" spans="2:10" s="7" customFormat="1" ht="23.25">
      <c r="B8" s="197" t="s">
        <v>0</v>
      </c>
      <c r="C8" s="197"/>
      <c r="D8" s="197"/>
      <c r="E8" s="197"/>
      <c r="F8" s="197"/>
      <c r="G8" s="197"/>
      <c r="H8" s="197"/>
      <c r="I8" s="197"/>
      <c r="J8" s="197"/>
    </row>
    <row r="9" spans="2:10">
      <c r="B9" s="8"/>
      <c r="C9" s="8"/>
      <c r="D9" s="8"/>
      <c r="E9" s="8"/>
    </row>
    <row r="10" spans="2:10" s="12" customFormat="1" ht="36">
      <c r="B10" s="198" t="s">
        <v>32</v>
      </c>
      <c r="C10" s="198"/>
      <c r="D10" s="198"/>
      <c r="E10" s="198"/>
      <c r="G10" s="198" t="s">
        <v>33</v>
      </c>
      <c r="H10" s="198"/>
      <c r="I10" s="198"/>
      <c r="J10" s="198"/>
    </row>
    <row r="11" spans="2:10">
      <c r="G11" s="9"/>
      <c r="H11" s="10"/>
      <c r="I11" s="11"/>
    </row>
    <row r="12" spans="2:10" ht="15">
      <c r="B12" s="196" t="s">
        <v>24</v>
      </c>
      <c r="C12" s="196"/>
      <c r="D12" s="196"/>
      <c r="E12" s="196"/>
      <c r="G12" s="196" t="s">
        <v>34</v>
      </c>
      <c r="H12" s="196"/>
      <c r="I12" s="196"/>
      <c r="J12" s="196"/>
    </row>
    <row r="13" spans="2:10">
      <c r="B13" s="33"/>
      <c r="C13" s="33"/>
      <c r="D13" s="33"/>
      <c r="E13" s="33"/>
      <c r="G13" s="42"/>
      <c r="H13" s="33"/>
      <c r="I13" s="33"/>
      <c r="J13" s="33"/>
    </row>
    <row r="14" spans="2:10">
      <c r="B14" s="34" t="s">
        <v>35</v>
      </c>
      <c r="C14" s="13"/>
      <c r="D14" s="36"/>
      <c r="E14" s="37" t="s">
        <v>36</v>
      </c>
      <c r="G14" s="42" t="s">
        <v>37</v>
      </c>
      <c r="H14" s="14">
        <v>0</v>
      </c>
      <c r="I14" s="33"/>
      <c r="J14" s="37" t="s">
        <v>36</v>
      </c>
    </row>
    <row r="15" spans="2:10">
      <c r="B15" s="34" t="s">
        <v>38</v>
      </c>
      <c r="C15" s="35">
        <f>C14/23*3</f>
        <v>0</v>
      </c>
      <c r="D15" s="36"/>
      <c r="E15" s="38" t="s">
        <v>39</v>
      </c>
      <c r="G15" s="42" t="s">
        <v>40</v>
      </c>
      <c r="H15" s="14">
        <v>0</v>
      </c>
      <c r="I15" s="33"/>
      <c r="J15" s="37" t="s">
        <v>36</v>
      </c>
    </row>
    <row r="16" spans="2:10">
      <c r="B16" s="39" t="s">
        <v>41</v>
      </c>
      <c r="C16" s="40">
        <f>C14-C15</f>
        <v>0</v>
      </c>
      <c r="D16" s="41"/>
      <c r="E16" s="38" t="s">
        <v>39</v>
      </c>
      <c r="G16" s="42" t="s">
        <v>42</v>
      </c>
      <c r="H16" s="43">
        <f>IFERROR(H15/H14,)</f>
        <v>0</v>
      </c>
      <c r="I16" s="33"/>
      <c r="J16" s="38" t="s">
        <v>39</v>
      </c>
    </row>
    <row r="17" spans="2:10">
      <c r="B17" s="33"/>
      <c r="C17" s="39"/>
      <c r="D17" s="41"/>
      <c r="E17" s="41"/>
      <c r="G17" s="42"/>
      <c r="H17" s="33"/>
      <c r="I17" s="33"/>
      <c r="J17" s="33"/>
    </row>
    <row r="18" spans="2:10">
      <c r="C18" s="15"/>
      <c r="D18" s="16"/>
      <c r="E18" s="16"/>
    </row>
    <row r="19" spans="2:10" ht="32.1" customHeight="1">
      <c r="B19" s="195" t="s">
        <v>43</v>
      </c>
      <c r="C19" s="195"/>
      <c r="D19" s="195"/>
      <c r="E19" s="195"/>
      <c r="G19" s="196" t="s">
        <v>44</v>
      </c>
      <c r="H19" s="196"/>
      <c r="I19" s="196"/>
      <c r="J19" s="196"/>
    </row>
    <row r="20" spans="2:10" ht="18.600000000000001" customHeight="1">
      <c r="B20" s="46"/>
      <c r="C20" s="46"/>
      <c r="D20" s="46"/>
      <c r="E20" s="46"/>
      <c r="G20" s="44"/>
      <c r="H20" s="44"/>
      <c r="I20" s="44"/>
      <c r="J20" s="44"/>
    </row>
    <row r="21" spans="2:10">
      <c r="B21" s="47" t="s">
        <v>45</v>
      </c>
      <c r="C21" s="13"/>
      <c r="D21" s="36"/>
      <c r="E21" s="37" t="s">
        <v>46</v>
      </c>
      <c r="G21" s="45" t="s">
        <v>47</v>
      </c>
      <c r="H21" s="17">
        <v>0</v>
      </c>
      <c r="I21" s="33"/>
      <c r="J21" s="37" t="s">
        <v>36</v>
      </c>
    </row>
    <row r="22" spans="2:10">
      <c r="B22" s="47" t="s">
        <v>48</v>
      </c>
      <c r="C22" s="13"/>
      <c r="D22" s="36"/>
      <c r="E22" s="37" t="s">
        <v>46</v>
      </c>
      <c r="G22" s="45" t="s">
        <v>49</v>
      </c>
      <c r="H22" s="49">
        <f>H21*H16</f>
        <v>0</v>
      </c>
      <c r="I22" s="33"/>
      <c r="J22" s="38" t="s">
        <v>39</v>
      </c>
    </row>
    <row r="23" spans="2:10">
      <c r="B23" s="47" t="s">
        <v>50</v>
      </c>
      <c r="C23" s="13"/>
      <c r="D23" s="36"/>
      <c r="E23" s="37" t="s">
        <v>46</v>
      </c>
      <c r="G23" s="33"/>
      <c r="H23" s="34"/>
      <c r="I23" s="42"/>
      <c r="J23" s="33"/>
    </row>
    <row r="24" spans="2:10">
      <c r="B24" s="47" t="s">
        <v>51</v>
      </c>
      <c r="C24" s="13"/>
      <c r="D24" s="36"/>
      <c r="E24" s="37" t="s">
        <v>46</v>
      </c>
      <c r="G24" s="9"/>
      <c r="H24" s="10"/>
      <c r="I24" s="11"/>
    </row>
    <row r="25" spans="2:10">
      <c r="B25" s="47" t="s">
        <v>52</v>
      </c>
      <c r="C25" s="13"/>
      <c r="D25" s="36"/>
      <c r="E25" s="37" t="s">
        <v>46</v>
      </c>
      <c r="G25" s="9"/>
      <c r="H25" s="10"/>
      <c r="I25" s="11"/>
    </row>
    <row r="26" spans="2:10">
      <c r="B26" s="47" t="s">
        <v>53</v>
      </c>
      <c r="C26" s="13"/>
      <c r="D26" s="36"/>
      <c r="E26" s="37" t="s">
        <v>46</v>
      </c>
      <c r="G26" s="9"/>
      <c r="H26" s="10"/>
      <c r="I26" s="11"/>
    </row>
    <row r="27" spans="2:10">
      <c r="B27" s="47" t="s">
        <v>54</v>
      </c>
      <c r="C27" s="13"/>
      <c r="D27" s="36"/>
      <c r="E27" s="37" t="s">
        <v>46</v>
      </c>
      <c r="G27" s="9"/>
      <c r="H27" s="10"/>
      <c r="I27" s="11"/>
    </row>
    <row r="28" spans="2:10">
      <c r="B28" s="47" t="s">
        <v>55</v>
      </c>
      <c r="C28" s="13"/>
      <c r="D28" s="36"/>
      <c r="E28" s="37" t="s">
        <v>46</v>
      </c>
      <c r="G28" s="9"/>
      <c r="H28" s="10"/>
      <c r="I28" s="11"/>
    </row>
    <row r="29" spans="2:10">
      <c r="B29" s="47" t="s">
        <v>56</v>
      </c>
      <c r="C29" s="13"/>
      <c r="D29" s="36"/>
      <c r="E29" s="37" t="s">
        <v>46</v>
      </c>
      <c r="G29" s="9"/>
      <c r="H29" s="10"/>
      <c r="I29" s="11"/>
    </row>
    <row r="30" spans="2:10">
      <c r="B30" s="47" t="s">
        <v>57</v>
      </c>
      <c r="C30" s="13"/>
      <c r="D30" s="36"/>
      <c r="E30" s="37" t="s">
        <v>46</v>
      </c>
      <c r="G30" s="9"/>
      <c r="H30" s="10"/>
      <c r="I30" s="11"/>
    </row>
    <row r="31" spans="2:10">
      <c r="B31" s="47" t="s">
        <v>58</v>
      </c>
      <c r="C31" s="13"/>
      <c r="D31" s="36"/>
      <c r="E31" s="37" t="s">
        <v>46</v>
      </c>
      <c r="G31" s="9"/>
      <c r="H31" s="10"/>
      <c r="I31" s="11"/>
    </row>
    <row r="32" spans="2:10">
      <c r="B32" s="47" t="s">
        <v>59</v>
      </c>
      <c r="C32" s="13"/>
      <c r="D32" s="36"/>
      <c r="E32" s="37" t="s">
        <v>46</v>
      </c>
      <c r="G32" s="9"/>
      <c r="H32" s="10"/>
      <c r="I32" s="11"/>
    </row>
    <row r="33" spans="2:9">
      <c r="B33" s="47" t="s">
        <v>60</v>
      </c>
      <c r="C33" s="13"/>
      <c r="D33" s="36"/>
      <c r="E33" s="37" t="s">
        <v>46</v>
      </c>
      <c r="G33" s="9"/>
      <c r="H33" s="10"/>
      <c r="I33" s="11"/>
    </row>
    <row r="34" spans="2:9">
      <c r="B34" s="47" t="s">
        <v>61</v>
      </c>
      <c r="C34" s="13"/>
      <c r="D34" s="36"/>
      <c r="E34" s="37" t="s">
        <v>46</v>
      </c>
      <c r="G34" s="9"/>
      <c r="H34" s="10"/>
      <c r="I34" s="11"/>
    </row>
    <row r="35" spans="2:9">
      <c r="B35" s="47" t="s">
        <v>62</v>
      </c>
      <c r="C35" s="13"/>
      <c r="D35" s="36"/>
      <c r="E35" s="37" t="s">
        <v>46</v>
      </c>
      <c r="G35" s="9"/>
      <c r="H35" s="10"/>
      <c r="I35" s="11"/>
    </row>
    <row r="36" spans="2:9">
      <c r="B36" s="47" t="s">
        <v>63</v>
      </c>
      <c r="C36" s="13"/>
      <c r="D36" s="36"/>
      <c r="E36" s="37" t="s">
        <v>46</v>
      </c>
      <c r="G36" s="9"/>
      <c r="H36" s="10"/>
      <c r="I36" s="11"/>
    </row>
    <row r="37" spans="2:9">
      <c r="B37" s="47" t="s">
        <v>64</v>
      </c>
      <c r="C37" s="13"/>
      <c r="D37" s="36"/>
      <c r="E37" s="37" t="s">
        <v>46</v>
      </c>
      <c r="G37" s="9"/>
      <c r="H37" s="10"/>
      <c r="I37" s="11"/>
    </row>
    <row r="38" spans="2:9">
      <c r="B38" s="47" t="s">
        <v>65</v>
      </c>
      <c r="C38" s="13"/>
      <c r="D38" s="36"/>
      <c r="E38" s="37" t="s">
        <v>46</v>
      </c>
      <c r="G38" s="9"/>
      <c r="H38" s="10"/>
      <c r="I38" s="11"/>
    </row>
    <row r="39" spans="2:9">
      <c r="B39" s="47" t="s">
        <v>66</v>
      </c>
      <c r="C39" s="13"/>
      <c r="D39" s="36"/>
      <c r="E39" s="37" t="s">
        <v>46</v>
      </c>
      <c r="G39" s="9"/>
      <c r="H39" s="10"/>
      <c r="I39" s="11"/>
    </row>
    <row r="40" spans="2:9">
      <c r="B40" s="47" t="s">
        <v>67</v>
      </c>
      <c r="C40" s="13"/>
      <c r="D40" s="36"/>
      <c r="E40" s="37" t="s">
        <v>46</v>
      </c>
      <c r="G40" s="9"/>
      <c r="H40" s="10"/>
      <c r="I40" s="11"/>
    </row>
    <row r="41" spans="2:9">
      <c r="B41" s="47" t="s">
        <v>68</v>
      </c>
      <c r="C41" s="13"/>
      <c r="D41" s="36"/>
      <c r="E41" s="37" t="s">
        <v>46</v>
      </c>
      <c r="G41" s="9"/>
      <c r="H41" s="10"/>
      <c r="I41" s="11"/>
    </row>
    <row r="42" spans="2:9">
      <c r="B42" s="47" t="s">
        <v>69</v>
      </c>
      <c r="C42" s="13"/>
      <c r="D42" s="36"/>
      <c r="E42" s="37" t="s">
        <v>46</v>
      </c>
      <c r="G42" s="9"/>
      <c r="H42" s="10"/>
      <c r="I42" s="11"/>
    </row>
    <row r="43" spans="2:9">
      <c r="B43" s="47" t="s">
        <v>70</v>
      </c>
      <c r="C43" s="13"/>
      <c r="D43" s="36"/>
      <c r="E43" s="37" t="s">
        <v>46</v>
      </c>
      <c r="G43" s="9"/>
      <c r="H43" s="10"/>
      <c r="I43" s="11"/>
    </row>
    <row r="44" spans="2:9">
      <c r="B44" s="47" t="s">
        <v>71</v>
      </c>
      <c r="C44" s="13"/>
      <c r="D44" s="36"/>
      <c r="E44" s="37" t="s">
        <v>46</v>
      </c>
      <c r="G44" s="9"/>
      <c r="H44" s="10"/>
      <c r="I44" s="11"/>
    </row>
    <row r="45" spans="2:9">
      <c r="B45" s="47" t="s">
        <v>72</v>
      </c>
      <c r="C45" s="13"/>
      <c r="D45" s="36"/>
      <c r="E45" s="37" t="s">
        <v>46</v>
      </c>
      <c r="G45" s="9"/>
      <c r="H45" s="10"/>
      <c r="I45" s="11"/>
    </row>
    <row r="46" spans="2:9">
      <c r="B46" s="47" t="s">
        <v>73</v>
      </c>
      <c r="C46" s="13"/>
      <c r="D46" s="36"/>
      <c r="E46" s="37" t="s">
        <v>46</v>
      </c>
      <c r="G46" s="9"/>
      <c r="H46" s="10"/>
      <c r="I46" s="11"/>
    </row>
    <row r="47" spans="2:9">
      <c r="B47" s="47" t="s">
        <v>74</v>
      </c>
      <c r="C47" s="13"/>
      <c r="D47" s="36"/>
      <c r="E47" s="37" t="s">
        <v>46</v>
      </c>
      <c r="G47" s="9"/>
      <c r="H47" s="10"/>
      <c r="I47" s="11"/>
    </row>
    <row r="48" spans="2:9">
      <c r="B48" s="47" t="s">
        <v>75</v>
      </c>
      <c r="C48" s="13"/>
      <c r="D48" s="36"/>
      <c r="E48" s="37" t="s">
        <v>46</v>
      </c>
      <c r="G48" s="9"/>
      <c r="H48" s="10"/>
      <c r="I48" s="11"/>
    </row>
    <row r="49" spans="2:9">
      <c r="B49" s="47" t="s">
        <v>76</v>
      </c>
      <c r="C49" s="13"/>
      <c r="D49" s="36"/>
      <c r="E49" s="37" t="s">
        <v>46</v>
      </c>
      <c r="G49" s="9"/>
      <c r="H49" s="10"/>
      <c r="I49" s="11"/>
    </row>
    <row r="50" spans="2:9">
      <c r="B50" s="47" t="s">
        <v>77</v>
      </c>
      <c r="C50" s="13"/>
      <c r="D50" s="36"/>
      <c r="E50" s="37" t="s">
        <v>46</v>
      </c>
      <c r="G50" s="9"/>
      <c r="H50" s="10"/>
      <c r="I50" s="11"/>
    </row>
    <row r="51" spans="2:9">
      <c r="B51" s="47" t="s">
        <v>78</v>
      </c>
      <c r="C51" s="35">
        <f>SUM(C21:C50)</f>
        <v>0</v>
      </c>
      <c r="D51" s="36"/>
      <c r="E51" s="38" t="s">
        <v>39</v>
      </c>
      <c r="G51" s="9"/>
      <c r="H51" s="10"/>
      <c r="I51" s="11"/>
    </row>
    <row r="52" spans="2:9">
      <c r="B52" s="47" t="s">
        <v>79</v>
      </c>
      <c r="C52" s="35">
        <f>C51/23*3</f>
        <v>0</v>
      </c>
      <c r="D52" s="36"/>
      <c r="E52" s="38" t="s">
        <v>39</v>
      </c>
      <c r="G52" s="9"/>
      <c r="H52" s="10"/>
      <c r="I52" s="11"/>
    </row>
    <row r="53" spans="2:9">
      <c r="B53" s="48" t="s">
        <v>80</v>
      </c>
      <c r="C53" s="40">
        <f>C51-C52</f>
        <v>0</v>
      </c>
      <c r="D53" s="41"/>
      <c r="E53" s="38" t="s">
        <v>39</v>
      </c>
      <c r="G53" s="9"/>
      <c r="H53" s="10"/>
      <c r="I53" s="11"/>
    </row>
  </sheetData>
  <mergeCells count="7">
    <mergeCell ref="B19:E19"/>
    <mergeCell ref="G19:J19"/>
    <mergeCell ref="B8:J8"/>
    <mergeCell ref="B10:E10"/>
    <mergeCell ref="G10:J10"/>
    <mergeCell ref="B12:E12"/>
    <mergeCell ref="G12:J12"/>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6E65D-1627-42E2-9692-1F75AC7827DF}">
  <dimension ref="B8:AC217"/>
  <sheetViews>
    <sheetView showGridLines="0" topLeftCell="B1" zoomScale="90" zoomScaleNormal="90" workbookViewId="0">
      <selection activeCell="B8" sqref="B8:E8"/>
    </sheetView>
  </sheetViews>
  <sheetFormatPr defaultColWidth="9.140625" defaultRowHeight="15"/>
  <cols>
    <col min="1" max="1" width="4.5703125" style="65" customWidth="1"/>
    <col min="2" max="2" width="16.85546875" style="65" customWidth="1"/>
    <col min="3" max="3" width="37.42578125" style="65" customWidth="1"/>
    <col min="4" max="4" width="10.5703125" style="65" bestFit="1" customWidth="1"/>
    <col min="5" max="5" width="13" style="65" customWidth="1"/>
    <col min="6" max="6" width="9.140625" style="66"/>
    <col min="7" max="7" width="14.140625" style="66" customWidth="1"/>
    <col min="8" max="8" width="4.140625" style="65" customWidth="1"/>
    <col min="9" max="9" width="12" style="65" bestFit="1" customWidth="1"/>
    <col min="10" max="10" width="13.28515625" style="65" customWidth="1"/>
    <col min="11" max="11" width="10.5703125" style="65" customWidth="1"/>
    <col min="12" max="12" width="6" style="65" customWidth="1"/>
    <col min="13" max="13" width="11.28515625" style="65" customWidth="1"/>
    <col min="14" max="14" width="5.5703125" style="65" customWidth="1"/>
    <col min="15" max="15" width="10.5703125" style="65" customWidth="1"/>
    <col min="16" max="16" width="5.5703125" style="65" customWidth="1"/>
    <col min="17" max="17" width="10.5703125" style="65" customWidth="1"/>
    <col min="18" max="18" width="5.5703125" style="65" customWidth="1"/>
    <col min="19" max="19" width="10.5703125" style="65" customWidth="1"/>
    <col min="20" max="20" width="5.5703125" style="65" customWidth="1"/>
    <col min="21" max="21" width="10.5703125" style="65" customWidth="1"/>
    <col min="22" max="22" width="5.5703125" style="65" customWidth="1"/>
    <col min="23" max="23" width="10.5703125" style="65" customWidth="1"/>
    <col min="24" max="24" width="5.5703125" style="65" customWidth="1"/>
    <col min="25" max="25" width="10.5703125" style="65" customWidth="1"/>
    <col min="26" max="26" width="5.5703125" style="65" customWidth="1"/>
    <col min="27" max="27" width="10.5703125" style="65" customWidth="1"/>
    <col min="28" max="28" width="6.42578125" style="65" customWidth="1"/>
    <col min="29" max="29" width="11.28515625" style="65" bestFit="1" customWidth="1"/>
    <col min="30" max="33" width="9.140625" style="65"/>
    <col min="34" max="34" width="43.42578125" style="65" bestFit="1" customWidth="1"/>
    <col min="35" max="16384" width="9.140625" style="65"/>
  </cols>
  <sheetData>
    <row r="8" spans="2:29" ht="23.25">
      <c r="B8" s="201" t="s">
        <v>0</v>
      </c>
      <c r="C8" s="201"/>
      <c r="D8" s="201"/>
      <c r="E8" s="201"/>
      <c r="F8" s="64"/>
      <c r="G8" s="64"/>
      <c r="H8" s="64"/>
      <c r="I8" s="64"/>
      <c r="J8" s="64"/>
      <c r="K8" s="64"/>
      <c r="L8" s="64"/>
    </row>
    <row r="9" spans="2:29" ht="23.25">
      <c r="H9" s="64"/>
      <c r="I9" s="64"/>
      <c r="J9" s="64"/>
    </row>
    <row r="10" spans="2:29" ht="26.25">
      <c r="B10" s="280" t="s">
        <v>81</v>
      </c>
      <c r="C10" s="280"/>
      <c r="D10" s="280"/>
      <c r="E10" s="280"/>
      <c r="F10" s="280"/>
      <c r="G10" s="280"/>
      <c r="H10" s="64"/>
      <c r="I10" s="64"/>
      <c r="J10" s="64"/>
    </row>
    <row r="11" spans="2:29" ht="12" customHeight="1">
      <c r="B11" s="67"/>
      <c r="C11" s="67"/>
      <c r="D11" s="67"/>
      <c r="E11" s="67"/>
      <c r="F11" s="68"/>
      <c r="G11" s="68"/>
      <c r="H11" s="64"/>
      <c r="I11" s="64"/>
      <c r="J11" s="64"/>
    </row>
    <row r="12" spans="2:29" ht="32.25" customHeight="1">
      <c r="B12" s="202" t="s">
        <v>82</v>
      </c>
      <c r="C12" s="202"/>
      <c r="D12" s="202"/>
      <c r="E12" s="202"/>
      <c r="F12" s="202"/>
      <c r="G12" s="202"/>
      <c r="H12" s="64"/>
      <c r="I12" s="202" t="s">
        <v>83</v>
      </c>
      <c r="J12" s="202"/>
      <c r="K12" s="202"/>
      <c r="L12" s="202"/>
      <c r="M12" s="202"/>
      <c r="N12" s="202"/>
      <c r="O12" s="202"/>
      <c r="P12" s="202"/>
      <c r="Q12" s="202"/>
      <c r="R12" s="202"/>
      <c r="S12" s="202"/>
      <c r="T12" s="202"/>
      <c r="U12" s="202"/>
      <c r="V12" s="202"/>
      <c r="W12" s="202"/>
      <c r="X12" s="202"/>
      <c r="Y12" s="202"/>
      <c r="Z12" s="202"/>
      <c r="AA12" s="202"/>
      <c r="AB12" s="202"/>
      <c r="AC12" s="202"/>
    </row>
    <row r="13" spans="2:29" ht="23.25">
      <c r="H13" s="64"/>
      <c r="I13" s="64"/>
      <c r="J13" s="64"/>
    </row>
    <row r="14" spans="2:29" s="71" customFormat="1" ht="45">
      <c r="B14" s="69" t="s">
        <v>84</v>
      </c>
      <c r="C14" s="70" t="s">
        <v>85</v>
      </c>
      <c r="D14" s="70" t="s">
        <v>86</v>
      </c>
      <c r="E14" s="70" t="s">
        <v>87</v>
      </c>
      <c r="F14" s="97" t="s">
        <v>88</v>
      </c>
      <c r="G14" s="182" t="s">
        <v>89</v>
      </c>
      <c r="I14" s="72" t="s">
        <v>90</v>
      </c>
      <c r="J14" s="72" t="s">
        <v>91</v>
      </c>
      <c r="K14" s="199" t="s">
        <v>92</v>
      </c>
      <c r="L14" s="200"/>
      <c r="M14" s="199" t="s">
        <v>12</v>
      </c>
      <c r="N14" s="200"/>
      <c r="O14" s="199" t="s">
        <v>13</v>
      </c>
      <c r="P14" s="200"/>
      <c r="Q14" s="199" t="s">
        <v>14</v>
      </c>
      <c r="R14" s="200"/>
      <c r="S14" s="199" t="s">
        <v>15</v>
      </c>
      <c r="T14" s="200"/>
      <c r="U14" s="199" t="s">
        <v>16</v>
      </c>
      <c r="V14" s="200"/>
      <c r="W14" s="199" t="s">
        <v>17</v>
      </c>
      <c r="X14" s="200"/>
      <c r="Y14" s="199" t="s">
        <v>18</v>
      </c>
      <c r="Z14" s="200"/>
      <c r="AA14" s="199" t="s">
        <v>93</v>
      </c>
      <c r="AB14" s="200"/>
      <c r="AC14" s="72" t="s">
        <v>94</v>
      </c>
    </row>
    <row r="15" spans="2:29">
      <c r="B15" s="78"/>
      <c r="D15" s="73"/>
      <c r="E15" s="93"/>
      <c r="F15" s="79" t="str" cm="1">
        <f t="array" ref="F15">IFERROR(_xlfn.IFS(C15="Resourcing (Wages) - Excl GST",0,E15="Yes",D15/23*3,E15="No",D15*0.15),"")</f>
        <v/>
      </c>
      <c r="G15" s="80">
        <f t="shared" ref="G15:G81" si="0">IF(E15="Yes",D15-F15,D15)</f>
        <v>0</v>
      </c>
      <c r="I15" s="74" t="s">
        <v>95</v>
      </c>
      <c r="J15" s="183">
        <f>'EoT Fin Report T4 2025'!H24</f>
        <v>0</v>
      </c>
      <c r="K15" s="75">
        <f>SUMIFS($G$15:$G$97,$C$15:$C$97,K$14,$B$15:$B$97,$I15)</f>
        <v>0</v>
      </c>
      <c r="L15" s="76" t="str">
        <f>IFERROR((K15/$J$15)," ")</f>
        <v xml:space="preserve"> </v>
      </c>
      <c r="M15" s="75">
        <f>SUMIFS($G$15:$G$97,$C$15:$C$97,M$14,$B$15:$B$97,$I15)</f>
        <v>0</v>
      </c>
      <c r="N15" s="76" t="str">
        <f>IFERROR((M15/$J$15)," ")</f>
        <v xml:space="preserve"> </v>
      </c>
      <c r="O15" s="75">
        <f>SUMIFS($G$15:$G$97,$C$15:$C$97,O$14,$B$15:$B$97,$I15)</f>
        <v>0</v>
      </c>
      <c r="P15" s="76" t="str">
        <f>IFERROR((O15/$J$15)," ")</f>
        <v xml:space="preserve"> </v>
      </c>
      <c r="Q15" s="75">
        <f>SUMIFS($G$15:$G$97,$C$15:$C$97,Q$14,$B$15:$B$97,$I15)</f>
        <v>0</v>
      </c>
      <c r="R15" s="76" t="str">
        <f>IFERROR((Q15/$J$15)," ")</f>
        <v xml:space="preserve"> </v>
      </c>
      <c r="S15" s="75">
        <f>SUMIFS($G$15:$G$97,$C$15:$C$97,S$14,$B$15:$B$97,$I15)</f>
        <v>0</v>
      </c>
      <c r="T15" s="76" t="str">
        <f>IFERROR((S15/$J$15)," ")</f>
        <v xml:space="preserve"> </v>
      </c>
      <c r="U15" s="75">
        <f>SUMIFS($G$15:$G$97,$C$15:$C$97,U$14,$B$15:$B$97,$I15)</f>
        <v>0</v>
      </c>
      <c r="V15" s="76" t="str">
        <f>IFERROR((U15/$J$15)," ")</f>
        <v xml:space="preserve"> </v>
      </c>
      <c r="W15" s="75">
        <f>SUMIFS($G$15:$G$97,$C$15:$C$97,W$14,$B$15:$B$97,$I15)</f>
        <v>0</v>
      </c>
      <c r="X15" s="76" t="str">
        <f>IFERROR((W15/$J$15)," ")</f>
        <v xml:space="preserve"> </v>
      </c>
      <c r="Y15" s="75">
        <f>SUMIFS($G$15:$G$97,$C$15:$C$97,Y$14,$B$15:$B$97,$I15)</f>
        <v>0</v>
      </c>
      <c r="Z15" s="76" t="str">
        <f>IFERROR((Y15/$J$15)," ")</f>
        <v xml:space="preserve"> </v>
      </c>
      <c r="AA15" s="75">
        <f t="shared" ref="AA15" si="1">SUM(K15:Y15)</f>
        <v>0</v>
      </c>
      <c r="AB15" s="76" t="str">
        <f>IFERROR((AA15/$J$15)," ")</f>
        <v xml:space="preserve"> </v>
      </c>
      <c r="AC15" s="77">
        <f>+J15-AA15</f>
        <v>0</v>
      </c>
    </row>
    <row r="16" spans="2:29">
      <c r="B16" s="78"/>
      <c r="D16" s="73"/>
      <c r="E16" s="93"/>
      <c r="F16" s="79" t="str" cm="1">
        <f t="array" ref="F16">IFERROR(_xlfn.IFS(C16="Resourcing (Wages) - Excl GST",0,E16="Yes",D16/23*3,E16="No",D16*0.15),"")</f>
        <v/>
      </c>
      <c r="G16" s="80">
        <f t="shared" si="0"/>
        <v>0</v>
      </c>
      <c r="K16" s="95"/>
    </row>
    <row r="17" spans="2:29">
      <c r="B17" s="78"/>
      <c r="D17" s="73"/>
      <c r="E17" s="93"/>
      <c r="F17" s="79" t="str" cm="1">
        <f t="array" ref="F17">IFERROR(_xlfn.IFS(C17="Resourcing (Wages) - Excl GST",0,E17="Yes",D17/23*3,E17="No",D17*0.15),"")</f>
        <v/>
      </c>
      <c r="G17" s="80">
        <f>IF(E17="Yes",D17-F17,D17)</f>
        <v>0</v>
      </c>
      <c r="I17" s="74" t="s">
        <v>6</v>
      </c>
      <c r="J17" s="183">
        <f>'EoT Fin Report T1 2026'!H24</f>
        <v>0</v>
      </c>
      <c r="K17" s="75">
        <f>SUMIFS($G$15:$G$97,$C$15:$C$97,K$14,$B$15:$B$97,$I17)</f>
        <v>0</v>
      </c>
      <c r="L17" s="76" t="str">
        <f>IFERROR((K17/$J$17)," ")</f>
        <v xml:space="preserve"> </v>
      </c>
      <c r="M17" s="75">
        <f>SUMIFS($G$15:$G$97,$C$15:$C$97,M$14,$B$15:$B$97,$I17)</f>
        <v>0</v>
      </c>
      <c r="N17" s="76" t="str">
        <f>IFERROR((M17/$J$17)," ")</f>
        <v xml:space="preserve"> </v>
      </c>
      <c r="O17" s="75">
        <f>SUMIFS($G$15:$G$97,$C$15:$C$97,O$14,$B$15:$B$97,$I17)</f>
        <v>0</v>
      </c>
      <c r="P17" s="76" t="str">
        <f>IFERROR((O17/$J$17)," ")</f>
        <v xml:space="preserve"> </v>
      </c>
      <c r="Q17" s="75">
        <f>SUMIFS($G$15:$G$97,$C$15:$C$97,Q$14,$B$15:$B$97,$I17)</f>
        <v>0</v>
      </c>
      <c r="R17" s="76" t="str">
        <f>IFERROR((Q17/$J$17)," ")</f>
        <v xml:space="preserve"> </v>
      </c>
      <c r="S17" s="75">
        <f>SUMIFS($G$15:$G$97,$C$15:$C$97,S$14,$B$15:$B$97,$I17)</f>
        <v>0</v>
      </c>
      <c r="T17" s="76" t="str">
        <f>IFERROR((S17/$J$17)," ")</f>
        <v xml:space="preserve"> </v>
      </c>
      <c r="U17" s="75">
        <f>SUMIFS($G$15:$G$97,$C$15:$C$97,U$14,$B$15:$B$97,$I17)</f>
        <v>0</v>
      </c>
      <c r="V17" s="76" t="str">
        <f>IFERROR((U17/$J$17)," ")</f>
        <v xml:space="preserve"> </v>
      </c>
      <c r="W17" s="75">
        <f>SUMIFS($G$15:$G$97,$C$15:$C$97,W$14,$B$15:$B$97,$I17)</f>
        <v>0</v>
      </c>
      <c r="X17" s="76" t="str">
        <f>IFERROR((W17/$J$17)," ")</f>
        <v xml:space="preserve"> </v>
      </c>
      <c r="Y17" s="75">
        <f>SUMIFS($G$15:$G$97,$C$15:$C$97,Y$14,$B$15:$B$97,$I17)</f>
        <v>0</v>
      </c>
      <c r="Z17" s="76" t="str">
        <f>IFERROR((Y17/$J$17)," ")</f>
        <v xml:space="preserve"> </v>
      </c>
      <c r="AA17" s="75">
        <f>SUM(K17:Y17)</f>
        <v>0</v>
      </c>
      <c r="AB17" s="76" t="str">
        <f>IFERROR((AA17/$J$17)," ")</f>
        <v xml:space="preserve"> </v>
      </c>
      <c r="AC17" s="77">
        <f>J17-AA17</f>
        <v>0</v>
      </c>
    </row>
    <row r="18" spans="2:29">
      <c r="B18" s="78"/>
      <c r="D18" s="73"/>
      <c r="E18" s="93"/>
      <c r="F18" s="79" t="str" cm="1">
        <f t="array" ref="F18">IFERROR(_xlfn.IFS(C18="Resourcing (Wages) - Excl GST",0,E18="Yes",D18/23*3,E18="No",D18*0.15),"")</f>
        <v/>
      </c>
      <c r="G18" s="80">
        <f t="shared" ref="G18:G21" si="2">IF(E18="Yes",D18-F18,D18)</f>
        <v>0</v>
      </c>
      <c r="I18" s="74" t="s">
        <v>7</v>
      </c>
      <c r="J18" s="183">
        <f>'EoT Fin Report T2 2026'!H24</f>
        <v>0</v>
      </c>
      <c r="K18" s="75">
        <f>SUMIFS($G$15:$G$97,$C$15:$C$97,K$14,$B$15:$B$97,$I18)</f>
        <v>0</v>
      </c>
      <c r="L18" s="76" t="str">
        <f>IFERROR((K18/$J$18)," ")</f>
        <v xml:space="preserve"> </v>
      </c>
      <c r="M18" s="75">
        <f>SUMIFS($G$15:$G$97,$C$15:$C$97,M$14,$B$15:$B$97,$I18)</f>
        <v>0</v>
      </c>
      <c r="N18" s="76" t="str">
        <f>IFERROR((M18/$J$18)," ")</f>
        <v xml:space="preserve"> </v>
      </c>
      <c r="O18" s="75">
        <f>SUMIFS($G$15:$G$97,$C$15:$C$97,O$14,$B$15:$B$97,$I18)</f>
        <v>0</v>
      </c>
      <c r="P18" s="76" t="str">
        <f>IFERROR((O18/$J$18)," ")</f>
        <v xml:space="preserve"> </v>
      </c>
      <c r="Q18" s="75">
        <f>SUMIFS($G$15:$G$97,$C$15:$C$97,Q$14,$B$15:$B$97,$I18)</f>
        <v>0</v>
      </c>
      <c r="R18" s="76" t="str">
        <f>IFERROR((Q18/$J$18)," ")</f>
        <v xml:space="preserve"> </v>
      </c>
      <c r="S18" s="75">
        <f>SUMIFS($G$15:$G$97,$C$15:$C$97,S$14,$B$15:$B$97,$I18)</f>
        <v>0</v>
      </c>
      <c r="T18" s="76" t="str">
        <f>IFERROR((S18/$J$18)," ")</f>
        <v xml:space="preserve"> </v>
      </c>
      <c r="U18" s="75">
        <f>SUMIFS($G$15:$G$97,$C$15:$C$97,U$14,$B$15:$B$97,$I18)</f>
        <v>0</v>
      </c>
      <c r="V18" s="76" t="str">
        <f>IFERROR((U18/$J$18)," ")</f>
        <v xml:space="preserve"> </v>
      </c>
      <c r="W18" s="75">
        <f>SUMIFS($G$15:$G$97,$C$15:$C$97,W$14,$B$15:$B$97,$I18)</f>
        <v>0</v>
      </c>
      <c r="X18" s="76" t="str">
        <f>IFERROR((W18/$J$18)," ")</f>
        <v xml:space="preserve"> </v>
      </c>
      <c r="Y18" s="75">
        <f>SUMIFS($G$15:$G$97,$C$15:$C$97,Y$14,$B$15:$B$97,$I18)</f>
        <v>0</v>
      </c>
      <c r="Z18" s="76" t="str">
        <f>IFERROR((Y18/$J$18)," ")</f>
        <v xml:space="preserve"> </v>
      </c>
      <c r="AA18" s="75">
        <f t="shared" ref="AA18:AA20" si="3">SUM(K18:Y18)</f>
        <v>0</v>
      </c>
      <c r="AB18" s="76" t="str">
        <f>IFERROR((AA18/$J$18)," ")</f>
        <v xml:space="preserve"> </v>
      </c>
      <c r="AC18" s="77">
        <f>AC17+J18-AA18</f>
        <v>0</v>
      </c>
    </row>
    <row r="19" spans="2:29">
      <c r="B19" s="78"/>
      <c r="D19" s="73"/>
      <c r="E19" s="93"/>
      <c r="F19" s="79" t="str" cm="1">
        <f t="array" ref="F19">IFERROR(_xlfn.IFS(C19="Resourcing (Wages) - Excl GST",0,E19="Yes",D19/23*3,E19="No",D19*0.15),"")</f>
        <v/>
      </c>
      <c r="G19" s="80">
        <f t="shared" si="2"/>
        <v>0</v>
      </c>
      <c r="I19" s="74" t="s">
        <v>8</v>
      </c>
      <c r="J19" s="183">
        <f>'EoT Fin Report T3 2026'!H24</f>
        <v>0</v>
      </c>
      <c r="K19" s="75">
        <f>SUMIFS($G$15:$G$97,$C$15:$C$97,K$14,$B$15:$B$97,$I19)</f>
        <v>0</v>
      </c>
      <c r="L19" s="76" t="str">
        <f>IFERROR((K19/$J$19)," ")</f>
        <v xml:space="preserve"> </v>
      </c>
      <c r="M19" s="75">
        <f>SUMIFS($G$15:$G$97,$C$15:$C$97,M$14,$B$15:$B$97,$I19)</f>
        <v>0</v>
      </c>
      <c r="N19" s="76" t="str">
        <f>IFERROR((M19/$J$19)," ")</f>
        <v xml:space="preserve"> </v>
      </c>
      <c r="O19" s="75">
        <f>SUMIFS($G$15:$G$97,$C$15:$C$97,O$14,$B$15:$B$97,$I19)</f>
        <v>0</v>
      </c>
      <c r="P19" s="76" t="str">
        <f>IFERROR((O19/$J$19)," ")</f>
        <v xml:space="preserve"> </v>
      </c>
      <c r="Q19" s="75">
        <f>SUMIFS($G$15:$G$97,$C$15:$C$97,Q$14,$B$15:$B$97,$I19)</f>
        <v>0</v>
      </c>
      <c r="R19" s="76" t="str">
        <f>IFERROR((Q19/$J$19)," ")</f>
        <v xml:space="preserve"> </v>
      </c>
      <c r="S19" s="75">
        <f>SUMIFS($G$15:$G$97,$C$15:$C$97,S$14,$B$15:$B$97,$I19)</f>
        <v>0</v>
      </c>
      <c r="T19" s="76" t="str">
        <f>IFERROR((S19/$J$19)," ")</f>
        <v xml:space="preserve"> </v>
      </c>
      <c r="U19" s="75">
        <f>SUMIFS($G$15:$G$97,$C$15:$C$97,U$14,$B$15:$B$97,$I19)</f>
        <v>0</v>
      </c>
      <c r="V19" s="76" t="str">
        <f>IFERROR((U19/$J$19)," ")</f>
        <v xml:space="preserve"> </v>
      </c>
      <c r="W19" s="75">
        <f>SUMIFS($G$15:$G$97,$C$15:$C$97,W$14,$B$15:$B$97,$I19)</f>
        <v>0</v>
      </c>
      <c r="X19" s="76" t="str">
        <f>IFERROR((W19/$J$19)," ")</f>
        <v xml:space="preserve"> </v>
      </c>
      <c r="Y19" s="75">
        <f>SUMIFS($G$15:$G$97,$C$15:$C$97,Y$14,$B$15:$B$97,$I19)</f>
        <v>0</v>
      </c>
      <c r="Z19" s="76" t="str">
        <f>IFERROR((Y19/$J$19)," ")</f>
        <v xml:space="preserve"> </v>
      </c>
      <c r="AA19" s="75">
        <f t="shared" si="3"/>
        <v>0</v>
      </c>
      <c r="AB19" s="76" t="str">
        <f>IFERROR((AA19/$J$19)," ")</f>
        <v xml:space="preserve"> </v>
      </c>
      <c r="AC19" s="77">
        <f>AC18+J19-AA19</f>
        <v>0</v>
      </c>
    </row>
    <row r="20" spans="2:29">
      <c r="B20" s="78"/>
      <c r="D20" s="73"/>
      <c r="E20" s="93"/>
      <c r="F20" s="79" t="str" cm="1">
        <f t="array" ref="F20">IFERROR(_xlfn.IFS(C20="Resourcing (Wages) - Excl GST",0,E20="Yes",D20/23*3,E20="No",D20*0.15),"")</f>
        <v/>
      </c>
      <c r="G20" s="80">
        <f t="shared" si="2"/>
        <v>0</v>
      </c>
      <c r="I20" s="74" t="s">
        <v>9</v>
      </c>
      <c r="J20" s="183">
        <f>'EoT Fin Report T4 2026'!H24</f>
        <v>0</v>
      </c>
      <c r="K20" s="75">
        <f>SUMIFS($G$15:$G$97,$C$15:$C$97,K$14,$B$15:$B$97,$I20)</f>
        <v>0</v>
      </c>
      <c r="L20" s="76" t="str">
        <f>IFERROR((K20/$J$20)," ")</f>
        <v xml:space="preserve"> </v>
      </c>
      <c r="M20" s="75">
        <f>SUMIFS($G$15:$G$97,$C$15:$C$97,M$14,$B$15:$B$97,$I20)</f>
        <v>0</v>
      </c>
      <c r="N20" s="76" t="str">
        <f>IFERROR((M20/$J$20)," ")</f>
        <v xml:space="preserve"> </v>
      </c>
      <c r="O20" s="75">
        <f>SUMIFS($G$15:$G$97,$C$15:$C$97,O$14,$B$15:$B$97,$I20)</f>
        <v>0</v>
      </c>
      <c r="P20" s="76" t="str">
        <f>IFERROR((O20/$J$20)," ")</f>
        <v xml:space="preserve"> </v>
      </c>
      <c r="Q20" s="75">
        <f>SUMIFS($G$15:$G$97,$C$15:$C$97,Q$14,$B$15:$B$97,$I20)</f>
        <v>0</v>
      </c>
      <c r="R20" s="76" t="str">
        <f>IFERROR((Q20/$J$20)," ")</f>
        <v xml:space="preserve"> </v>
      </c>
      <c r="S20" s="75">
        <f>SUMIFS($G$15:$G$97,$C$15:$C$97,S$14,$B$15:$B$97,$I20)</f>
        <v>0</v>
      </c>
      <c r="T20" s="76" t="str">
        <f>IFERROR((S20/$J$20)," ")</f>
        <v xml:space="preserve"> </v>
      </c>
      <c r="U20" s="75">
        <f>SUMIFS($G$15:$G$97,$C$15:$C$97,U$14,$B$15:$B$97,$I20)</f>
        <v>0</v>
      </c>
      <c r="V20" s="76" t="str">
        <f>IFERROR((U20/$J$20)," ")</f>
        <v xml:space="preserve"> </v>
      </c>
      <c r="W20" s="75">
        <f>SUMIFS($G$15:$G$97,$C$15:$C$97,W$14,$B$15:$B$97,$I20)</f>
        <v>0</v>
      </c>
      <c r="X20" s="76" t="str">
        <f>IFERROR((W20/$J$20)," ")</f>
        <v xml:space="preserve"> </v>
      </c>
      <c r="Y20" s="75">
        <f>SUMIFS($G$15:$G$97,$C$15:$C$97,Y$14,$B$15:$B$97,$I20)</f>
        <v>0</v>
      </c>
      <c r="Z20" s="76" t="str">
        <f>IFERROR((Y20/$J$20)," ")</f>
        <v xml:space="preserve"> </v>
      </c>
      <c r="AA20" s="75">
        <f t="shared" si="3"/>
        <v>0</v>
      </c>
      <c r="AB20" s="76" t="str">
        <f>IFERROR((AA20/$J$20)," ")</f>
        <v xml:space="preserve"> </v>
      </c>
      <c r="AC20" s="77">
        <f>AC19+J20-AA20</f>
        <v>0</v>
      </c>
    </row>
    <row r="21" spans="2:29">
      <c r="B21" s="78"/>
      <c r="D21" s="73"/>
      <c r="E21" s="93"/>
      <c r="F21" s="79" t="str" cm="1">
        <f t="array" ref="F21">IFERROR(_xlfn.IFS(C21="Resourcing (Wages) - Excl GST",0,E21="Yes",D21/23*3,E21="No",D21*0.15),"")</f>
        <v/>
      </c>
      <c r="G21" s="80">
        <f t="shared" si="2"/>
        <v>0</v>
      </c>
      <c r="K21" s="95" t="s">
        <v>96</v>
      </c>
    </row>
    <row r="22" spans="2:29">
      <c r="B22" s="78"/>
      <c r="D22" s="73"/>
      <c r="E22" s="93"/>
      <c r="F22" s="79" t="str" cm="1">
        <f t="array" ref="F22">IFERROR(_xlfn.IFS(C22="Resourcing (Wages) - Excl GST",0,E22="Yes",D22/23*3,E22="No",D22*0.15),"")</f>
        <v/>
      </c>
      <c r="G22" s="80">
        <f t="shared" si="0"/>
        <v>0</v>
      </c>
    </row>
    <row r="23" spans="2:29">
      <c r="B23" s="78"/>
      <c r="D23" s="73"/>
      <c r="E23" s="93"/>
      <c r="F23" s="79" t="str" cm="1">
        <f t="array" ref="F23">IFERROR(_xlfn.IFS(C23="Resourcing (Wages) - Excl GST",0,E23="Yes",D23/23*3,E23="No",D23*0.15),"")</f>
        <v/>
      </c>
      <c r="G23" s="80">
        <f t="shared" si="0"/>
        <v>0</v>
      </c>
    </row>
    <row r="24" spans="2:29">
      <c r="B24" s="78"/>
      <c r="D24" s="73"/>
      <c r="E24" s="93"/>
      <c r="F24" s="79" t="str" cm="1">
        <f t="array" ref="F24">IFERROR(_xlfn.IFS(C24="Resourcing (Wages) - Excl GST",0,E24="Yes",D24/23*3,E24="No",D24*0.15),"")</f>
        <v/>
      </c>
      <c r="G24" s="80">
        <f t="shared" si="0"/>
        <v>0</v>
      </c>
      <c r="I24" s="82" t="s">
        <v>97</v>
      </c>
      <c r="J24" s="83"/>
      <c r="K24" s="83"/>
      <c r="L24" s="83"/>
      <c r="M24" s="83"/>
      <c r="N24" s="83"/>
      <c r="O24" s="83"/>
      <c r="P24" s="83"/>
      <c r="Q24" s="83"/>
      <c r="R24" s="83"/>
      <c r="S24" s="83"/>
      <c r="T24" s="84"/>
    </row>
    <row r="25" spans="2:29">
      <c r="B25" s="78"/>
      <c r="D25" s="73"/>
      <c r="E25" s="93"/>
      <c r="F25" s="79" t="str" cm="1">
        <f t="array" ref="F25">IFERROR(_xlfn.IFS(C25="Resourcing (Wages) - Excl GST",0,E25="Yes",D25/23*3,E25="No",D25*0.15),"")</f>
        <v/>
      </c>
      <c r="G25" s="80">
        <f t="shared" si="0"/>
        <v>0</v>
      </c>
      <c r="I25" s="85" t="s">
        <v>92</v>
      </c>
      <c r="J25" s="86"/>
      <c r="K25" s="86"/>
      <c r="L25" s="86"/>
      <c r="M25" s="86" t="s">
        <v>98</v>
      </c>
      <c r="N25" s="86"/>
      <c r="O25" s="86"/>
      <c r="P25" s="86"/>
      <c r="Q25" s="86"/>
      <c r="R25" s="86"/>
      <c r="S25" s="86"/>
      <c r="T25" s="87"/>
    </row>
    <row r="26" spans="2:29">
      <c r="B26" s="78"/>
      <c r="D26" s="73"/>
      <c r="E26" s="93"/>
      <c r="F26" s="79" t="str" cm="1">
        <f t="array" ref="F26">IFERROR(_xlfn.IFS(C26="Resourcing (Wages) - Excl GST",0,E26="Yes",D26/23*3,E26="No",D26*0.15),"")</f>
        <v/>
      </c>
      <c r="G26" s="80">
        <f t="shared" si="0"/>
        <v>0</v>
      </c>
      <c r="I26" s="85" t="s">
        <v>12</v>
      </c>
      <c r="J26" s="86"/>
      <c r="K26" s="86"/>
      <c r="L26" s="86"/>
      <c r="M26" s="86" t="s">
        <v>99</v>
      </c>
      <c r="N26" s="86"/>
      <c r="O26" s="86"/>
      <c r="P26" s="86"/>
      <c r="Q26" s="86"/>
      <c r="R26" s="86"/>
      <c r="S26" s="86"/>
      <c r="T26" s="87"/>
      <c r="AC26" s="81"/>
    </row>
    <row r="27" spans="2:29">
      <c r="B27" s="78"/>
      <c r="D27" s="73"/>
      <c r="E27" s="93"/>
      <c r="F27" s="79" t="str" cm="1">
        <f t="array" ref="F27">IFERROR(_xlfn.IFS(C27="Resourcing (Wages) - Excl GST",0,E27="Yes",D27/23*3,E27="No",D27*0.15),"")</f>
        <v/>
      </c>
      <c r="G27" s="80">
        <f t="shared" si="0"/>
        <v>0</v>
      </c>
      <c r="I27" s="85" t="s">
        <v>13</v>
      </c>
      <c r="J27" s="86"/>
      <c r="K27" s="86"/>
      <c r="L27" s="86"/>
      <c r="M27" s="86" t="s">
        <v>100</v>
      </c>
      <c r="N27" s="86"/>
      <c r="O27" s="86"/>
      <c r="P27" s="86"/>
      <c r="Q27" s="86"/>
      <c r="R27" s="86"/>
      <c r="S27" s="86"/>
      <c r="T27" s="87"/>
    </row>
    <row r="28" spans="2:29">
      <c r="B28" s="78"/>
      <c r="D28" s="73"/>
      <c r="E28" s="93"/>
      <c r="F28" s="79" t="str" cm="1">
        <f t="array" ref="F28">IFERROR(_xlfn.IFS(C28="Resourcing (Wages) - Excl GST",0,E28="Yes",D28/23*3,E28="No",D28*0.15),"")</f>
        <v/>
      </c>
      <c r="G28" s="80">
        <f t="shared" si="0"/>
        <v>0</v>
      </c>
      <c r="I28" s="85" t="s">
        <v>14</v>
      </c>
      <c r="J28" s="86"/>
      <c r="K28" s="86"/>
      <c r="L28" s="86"/>
      <c r="M28" s="86" t="s">
        <v>101</v>
      </c>
      <c r="N28" s="86"/>
      <c r="O28" s="86"/>
      <c r="P28" s="86"/>
      <c r="Q28" s="86"/>
      <c r="R28" s="86"/>
      <c r="S28" s="86"/>
      <c r="T28" s="87"/>
    </row>
    <row r="29" spans="2:29">
      <c r="B29" s="78"/>
      <c r="D29" s="73"/>
      <c r="E29" s="93"/>
      <c r="F29" s="79" t="str" cm="1">
        <f t="array" ref="F29">IFERROR(_xlfn.IFS(C29="Resourcing (Wages) - Excl GST",0,E29="Yes",D29/23*3,E29="No",D29*0.15),"")</f>
        <v/>
      </c>
      <c r="G29" s="80">
        <f t="shared" si="0"/>
        <v>0</v>
      </c>
      <c r="I29" s="85" t="s">
        <v>15</v>
      </c>
      <c r="J29" s="86"/>
      <c r="K29" s="86"/>
      <c r="L29" s="86"/>
      <c r="M29" s="86" t="s">
        <v>102</v>
      </c>
      <c r="N29" s="86"/>
      <c r="O29" s="86"/>
      <c r="P29" s="86"/>
      <c r="Q29" s="86"/>
      <c r="R29" s="86"/>
      <c r="S29" s="86"/>
      <c r="T29" s="87"/>
    </row>
    <row r="30" spans="2:29" ht="15.75">
      <c r="B30" s="78"/>
      <c r="D30" s="73"/>
      <c r="E30" s="93"/>
      <c r="F30" s="79" t="str" cm="1">
        <f t="array" ref="F30">IFERROR(_xlfn.IFS(C30="Resourcing (Wages) - Excl GST",0,E30="Yes",D30/23*3,E30="No",D30*0.15),"")</f>
        <v/>
      </c>
      <c r="G30" s="80">
        <f t="shared" si="0"/>
        <v>0</v>
      </c>
      <c r="I30" s="88" t="s">
        <v>16</v>
      </c>
      <c r="J30" s="86"/>
      <c r="K30" s="86"/>
      <c r="L30" s="86"/>
      <c r="M30" s="86" t="s">
        <v>103</v>
      </c>
      <c r="N30" s="86"/>
      <c r="O30" s="86"/>
      <c r="P30" s="86"/>
      <c r="Q30" s="86"/>
      <c r="R30" s="86"/>
      <c r="S30" s="86"/>
      <c r="T30" s="87"/>
    </row>
    <row r="31" spans="2:29">
      <c r="B31" s="78"/>
      <c r="D31" s="73"/>
      <c r="E31" s="93"/>
      <c r="F31" s="79" t="str" cm="1">
        <f t="array" ref="F31">IFERROR(_xlfn.IFS(C31="Resourcing (Wages) - Excl GST",0,E31="Yes",D31/23*3,E31="No",D31*0.15),"")</f>
        <v/>
      </c>
      <c r="G31" s="80">
        <f t="shared" si="0"/>
        <v>0</v>
      </c>
      <c r="I31" s="85" t="s">
        <v>17</v>
      </c>
      <c r="J31" s="86"/>
      <c r="K31" s="86"/>
      <c r="L31" s="86"/>
      <c r="M31" s="86" t="s">
        <v>104</v>
      </c>
      <c r="N31" s="86"/>
      <c r="O31" s="86"/>
      <c r="P31" s="86"/>
      <c r="Q31" s="86"/>
      <c r="R31" s="86"/>
      <c r="S31" s="86"/>
      <c r="T31" s="87"/>
    </row>
    <row r="32" spans="2:29">
      <c r="B32" s="78"/>
      <c r="D32" s="73"/>
      <c r="E32" s="93"/>
      <c r="F32" s="79" t="str" cm="1">
        <f t="array" ref="F32">IFERROR(_xlfn.IFS(C32="Resourcing (Wages) - Excl GST",0,E32="Yes",D32/23*3,E32="No",D32*0.15),"")</f>
        <v/>
      </c>
      <c r="G32" s="80">
        <f t="shared" si="0"/>
        <v>0</v>
      </c>
      <c r="I32" s="85" t="s">
        <v>18</v>
      </c>
      <c r="J32" s="86"/>
      <c r="K32" s="86"/>
      <c r="L32" s="86"/>
      <c r="M32" s="86" t="s">
        <v>105</v>
      </c>
      <c r="N32" s="86"/>
      <c r="O32" s="86"/>
      <c r="P32" s="86"/>
      <c r="Q32" s="86"/>
      <c r="R32" s="86"/>
      <c r="S32" s="86"/>
      <c r="T32" s="87"/>
    </row>
    <row r="33" spans="2:7">
      <c r="B33" s="78"/>
      <c r="D33" s="73"/>
      <c r="E33" s="93"/>
      <c r="F33" s="79" t="str" cm="1">
        <f t="array" ref="F33">IFERROR(_xlfn.IFS(C33="Resourcing (Wages) - Excl GST",0,E33="Yes",D33/23*3,E33="No",D33*0.15),"")</f>
        <v/>
      </c>
      <c r="G33" s="80">
        <f t="shared" si="0"/>
        <v>0</v>
      </c>
    </row>
    <row r="34" spans="2:7">
      <c r="B34" s="78"/>
      <c r="D34" s="73"/>
      <c r="E34" s="93"/>
      <c r="F34" s="79" t="str" cm="1">
        <f t="array" ref="F34">IFERROR(_xlfn.IFS(C34="Resourcing (Wages) - Excl GST",0,E34="Yes",D34/23*3,E34="No",D34*0.15),"")</f>
        <v/>
      </c>
      <c r="G34" s="80">
        <f t="shared" si="0"/>
        <v>0</v>
      </c>
    </row>
    <row r="35" spans="2:7">
      <c r="B35" s="78"/>
      <c r="D35" s="73"/>
      <c r="E35" s="93"/>
      <c r="F35" s="79" t="str" cm="1">
        <f t="array" ref="F35">IFERROR(_xlfn.IFS(C35="Resourcing (Wages) - Excl GST",0,E35="Yes",D35/23*3,E35="No",D35*0.15),"")</f>
        <v/>
      </c>
      <c r="G35" s="80">
        <f t="shared" si="0"/>
        <v>0</v>
      </c>
    </row>
    <row r="36" spans="2:7">
      <c r="B36" s="78"/>
      <c r="D36" s="73"/>
      <c r="E36" s="93"/>
      <c r="F36" s="79" t="str" cm="1">
        <f t="array" ref="F36">IFERROR(_xlfn.IFS(C36="Resourcing (Wages) - Excl GST",0,E36="Yes",D36/23*3,E36="No",D36*0.15),"")</f>
        <v/>
      </c>
      <c r="G36" s="80">
        <f t="shared" si="0"/>
        <v>0</v>
      </c>
    </row>
    <row r="37" spans="2:7">
      <c r="B37" s="78"/>
      <c r="D37" s="73"/>
      <c r="E37" s="93"/>
      <c r="F37" s="79" t="str" cm="1">
        <f t="array" ref="F37">IFERROR(_xlfn.IFS(C37="Resourcing (Wages) - Excl GST",0,E37="Yes",D37/23*3,E37="No",D37*0.15),"")</f>
        <v/>
      </c>
      <c r="G37" s="80">
        <f t="shared" si="0"/>
        <v>0</v>
      </c>
    </row>
    <row r="38" spans="2:7">
      <c r="B38" s="78"/>
      <c r="D38" s="73"/>
      <c r="E38" s="93"/>
      <c r="F38" s="79" t="str" cm="1">
        <f t="array" ref="F38">IFERROR(_xlfn.IFS(C38="Resourcing (Wages) - Excl GST",0,E38="Yes",D38/23*3,E38="No",D38*0.15),"")</f>
        <v/>
      </c>
      <c r="G38" s="80">
        <f t="shared" si="0"/>
        <v>0</v>
      </c>
    </row>
    <row r="39" spans="2:7">
      <c r="B39" s="78"/>
      <c r="D39" s="73"/>
      <c r="E39" s="93"/>
      <c r="F39" s="79" t="str" cm="1">
        <f t="array" ref="F39">IFERROR(_xlfn.IFS(C39="Resourcing (Wages) - Excl GST",0,E39="Yes",D39/23*3,E39="No",D39*0.15),"")</f>
        <v/>
      </c>
      <c r="G39" s="80">
        <f t="shared" si="0"/>
        <v>0</v>
      </c>
    </row>
    <row r="40" spans="2:7">
      <c r="B40" s="78"/>
      <c r="D40" s="73"/>
      <c r="E40" s="93"/>
      <c r="F40" s="79" t="str" cm="1">
        <f t="array" ref="F40">IFERROR(_xlfn.IFS(C40="Resourcing (Wages) - Excl GST",0,E40="Yes",D40/23*3,E40="No",D40*0.15),"")</f>
        <v/>
      </c>
      <c r="G40" s="80">
        <f t="shared" si="0"/>
        <v>0</v>
      </c>
    </row>
    <row r="41" spans="2:7">
      <c r="B41" s="78"/>
      <c r="D41" s="73"/>
      <c r="E41" s="93"/>
      <c r="F41" s="79" t="str" cm="1">
        <f t="array" ref="F41">IFERROR(_xlfn.IFS(C41="Resourcing (Wages) - Excl GST",0,E41="Yes",D41/23*3,E41="No",D41*0.15),"")</f>
        <v/>
      </c>
      <c r="G41" s="80">
        <f t="shared" si="0"/>
        <v>0</v>
      </c>
    </row>
    <row r="42" spans="2:7">
      <c r="B42" s="78"/>
      <c r="D42" s="73"/>
      <c r="E42" s="93"/>
      <c r="F42" s="79" t="str" cm="1">
        <f t="array" ref="F42">IFERROR(_xlfn.IFS(C42="Resourcing (Wages) - Excl GST",0,E42="Yes",D42/23*3,E42="No",D42*0.15),"")</f>
        <v/>
      </c>
      <c r="G42" s="80">
        <f t="shared" si="0"/>
        <v>0</v>
      </c>
    </row>
    <row r="43" spans="2:7">
      <c r="B43" s="78"/>
      <c r="D43" s="73"/>
      <c r="E43" s="93"/>
      <c r="F43" s="79" t="str" cm="1">
        <f t="array" ref="F43">IFERROR(_xlfn.IFS(C43="Resourcing (Wages) - Excl GST",0,E43="Yes",D43/23*3,E43="No",D43*0.15),"")</f>
        <v/>
      </c>
      <c r="G43" s="80">
        <f t="shared" si="0"/>
        <v>0</v>
      </c>
    </row>
    <row r="44" spans="2:7">
      <c r="B44" s="78"/>
      <c r="D44" s="73"/>
      <c r="E44" s="93"/>
      <c r="F44" s="79" t="str" cm="1">
        <f t="array" ref="F44">IFERROR(_xlfn.IFS(C44="Resourcing (Wages) - Excl GST",0,E44="Yes",D44/23*3,E44="No",D44*0.15),"")</f>
        <v/>
      </c>
      <c r="G44" s="80">
        <f t="shared" si="0"/>
        <v>0</v>
      </c>
    </row>
    <row r="45" spans="2:7">
      <c r="B45" s="78"/>
      <c r="D45" s="73"/>
      <c r="E45" s="93"/>
      <c r="F45" s="79" t="str" cm="1">
        <f t="array" ref="F45">IFERROR(_xlfn.IFS(C45="Resourcing (Wages) - Excl GST",0,E45="Yes",D45/23*3,E45="No",D45*0.15),"")</f>
        <v/>
      </c>
      <c r="G45" s="80">
        <f t="shared" si="0"/>
        <v>0</v>
      </c>
    </row>
    <row r="46" spans="2:7">
      <c r="B46" s="78"/>
      <c r="D46" s="73"/>
      <c r="E46" s="93"/>
      <c r="F46" s="79" t="str" cm="1">
        <f t="array" ref="F46">IFERROR(_xlfn.IFS(C46="Resourcing (Wages) - Excl GST",0,E46="Yes",D46/23*3,E46="No",D46*0.15),"")</f>
        <v/>
      </c>
      <c r="G46" s="80">
        <f t="shared" si="0"/>
        <v>0</v>
      </c>
    </row>
    <row r="47" spans="2:7">
      <c r="B47" s="78"/>
      <c r="D47" s="73"/>
      <c r="E47" s="93"/>
      <c r="F47" s="79" t="str" cm="1">
        <f t="array" ref="F47">IFERROR(_xlfn.IFS(C47="Resourcing (Wages) - Excl GST",0,E47="Yes",D47/23*3,E47="No",D47*0.15),"")</f>
        <v/>
      </c>
      <c r="G47" s="80">
        <f t="shared" si="0"/>
        <v>0</v>
      </c>
    </row>
    <row r="48" spans="2:7">
      <c r="B48" s="78"/>
      <c r="D48" s="73"/>
      <c r="E48" s="93"/>
      <c r="F48" s="79" t="str" cm="1">
        <f t="array" ref="F48">IFERROR(_xlfn.IFS(C48="Resourcing (Wages) - Excl GST",0,E48="Yes",D48/23*3,E48="No",D48*0.15),"")</f>
        <v/>
      </c>
      <c r="G48" s="80">
        <f t="shared" si="0"/>
        <v>0</v>
      </c>
    </row>
    <row r="49" spans="2:7">
      <c r="B49" s="78"/>
      <c r="D49" s="73"/>
      <c r="E49" s="93"/>
      <c r="F49" s="79" t="str" cm="1">
        <f t="array" ref="F49">IFERROR(_xlfn.IFS(C49="Resourcing (Wages) - Excl GST",0,E49="Yes",D49/23*3,E49="No",D49*0.15),"")</f>
        <v/>
      </c>
      <c r="G49" s="80">
        <f t="shared" si="0"/>
        <v>0</v>
      </c>
    </row>
    <row r="50" spans="2:7">
      <c r="B50" s="78"/>
      <c r="D50" s="73"/>
      <c r="E50" s="93"/>
      <c r="F50" s="79" t="str" cm="1">
        <f t="array" ref="F50">IFERROR(_xlfn.IFS(C50="Resourcing (Wages) - Excl GST",0,E50="Yes",D50/23*3,E50="No",D50*0.15),"")</f>
        <v/>
      </c>
      <c r="G50" s="80">
        <f t="shared" si="0"/>
        <v>0</v>
      </c>
    </row>
    <row r="51" spans="2:7">
      <c r="B51" s="78"/>
      <c r="D51" s="73"/>
      <c r="E51" s="93"/>
      <c r="F51" s="79" t="str" cm="1">
        <f t="array" ref="F51">IFERROR(_xlfn.IFS(C51="Resourcing (Wages) - Excl GST",0,E51="Yes",D51/23*3,E51="No",D51*0.15),"")</f>
        <v/>
      </c>
      <c r="G51" s="80">
        <f t="shared" si="0"/>
        <v>0</v>
      </c>
    </row>
    <row r="52" spans="2:7">
      <c r="B52" s="78"/>
      <c r="D52" s="73"/>
      <c r="E52" s="93"/>
      <c r="F52" s="79" t="str" cm="1">
        <f t="array" ref="F52">IFERROR(_xlfn.IFS(C52="Resourcing (Wages) - Excl GST",0,E52="Yes",D52/23*3,E52="No",D52*0.15),"")</f>
        <v/>
      </c>
      <c r="G52" s="80">
        <f t="shared" si="0"/>
        <v>0</v>
      </c>
    </row>
    <row r="53" spans="2:7">
      <c r="B53" s="78"/>
      <c r="D53" s="73"/>
      <c r="E53" s="93"/>
      <c r="F53" s="79" t="str" cm="1">
        <f t="array" ref="F53">IFERROR(_xlfn.IFS(C53="Resourcing (Wages) - Excl GST",0,E53="Yes",D53/23*3,E53="No",D53*0.15),"")</f>
        <v/>
      </c>
      <c r="G53" s="80">
        <f t="shared" si="0"/>
        <v>0</v>
      </c>
    </row>
    <row r="54" spans="2:7">
      <c r="B54" s="78"/>
      <c r="D54" s="73"/>
      <c r="E54" s="93"/>
      <c r="F54" s="79" t="str" cm="1">
        <f t="array" ref="F54">IFERROR(_xlfn.IFS(C54="Resourcing (Wages) - Excl GST",0,E54="Yes",D54/23*3,E54="No",D54*0.15),"")</f>
        <v/>
      </c>
      <c r="G54" s="80">
        <f t="shared" si="0"/>
        <v>0</v>
      </c>
    </row>
    <row r="55" spans="2:7">
      <c r="B55" s="78"/>
      <c r="D55" s="73"/>
      <c r="E55" s="93"/>
      <c r="F55" s="79" t="str" cm="1">
        <f t="array" ref="F55">IFERROR(_xlfn.IFS(C55="Resourcing (Wages) - Excl GST",0,E55="Yes",D55/23*3,E55="No",D55*0.15),"")</f>
        <v/>
      </c>
      <c r="G55" s="80">
        <f t="shared" si="0"/>
        <v>0</v>
      </c>
    </row>
    <row r="56" spans="2:7">
      <c r="B56" s="78"/>
      <c r="D56" s="73"/>
      <c r="E56" s="93"/>
      <c r="F56" s="79" t="str" cm="1">
        <f t="array" ref="F56">IFERROR(_xlfn.IFS(C56="Resourcing (Wages) - Excl GST",0,E56="Yes",D56/23*3,E56="No",D56*0.15),"")</f>
        <v/>
      </c>
      <c r="G56" s="80">
        <f t="shared" si="0"/>
        <v>0</v>
      </c>
    </row>
    <row r="57" spans="2:7">
      <c r="B57" s="78"/>
      <c r="D57" s="73"/>
      <c r="E57" s="93"/>
      <c r="F57" s="79" t="str" cm="1">
        <f t="array" ref="F57">IFERROR(_xlfn.IFS(C57="Resourcing (Wages) - Excl GST",0,E57="Yes",D57/23*3,E57="No",D57*0.15),"")</f>
        <v/>
      </c>
      <c r="G57" s="80">
        <f t="shared" si="0"/>
        <v>0</v>
      </c>
    </row>
    <row r="58" spans="2:7">
      <c r="B58" s="78"/>
      <c r="D58" s="73"/>
      <c r="E58" s="93"/>
      <c r="F58" s="79" t="str" cm="1">
        <f t="array" ref="F58">IFERROR(_xlfn.IFS(C58="Resourcing (Wages) - Excl GST",0,E58="Yes",D58/23*3,E58="No",D58*0.15),"")</f>
        <v/>
      </c>
      <c r="G58" s="80">
        <f t="shared" si="0"/>
        <v>0</v>
      </c>
    </row>
    <row r="59" spans="2:7">
      <c r="B59" s="78"/>
      <c r="D59" s="73"/>
      <c r="E59" s="93"/>
      <c r="F59" s="79" t="str" cm="1">
        <f t="array" ref="F59">IFERROR(_xlfn.IFS(C59="Resourcing (Wages) - Excl GST",0,E59="Yes",D59/23*3,E59="No",D59*0.15),"")</f>
        <v/>
      </c>
      <c r="G59" s="80">
        <f t="shared" si="0"/>
        <v>0</v>
      </c>
    </row>
    <row r="60" spans="2:7">
      <c r="B60" s="78"/>
      <c r="D60" s="73"/>
      <c r="E60" s="93"/>
      <c r="F60" s="79" t="str" cm="1">
        <f t="array" ref="F60">IFERROR(_xlfn.IFS(C60="Resourcing (Wages) - Excl GST",0,E60="Yes",D60/23*3,E60="No",D60*0.15),"")</f>
        <v/>
      </c>
      <c r="G60" s="80">
        <f t="shared" si="0"/>
        <v>0</v>
      </c>
    </row>
    <row r="61" spans="2:7">
      <c r="B61" s="78"/>
      <c r="D61" s="73"/>
      <c r="E61" s="93"/>
      <c r="F61" s="79" t="str" cm="1">
        <f t="array" ref="F61">IFERROR(_xlfn.IFS(C61="Resourcing (Wages) - Excl GST",0,E61="Yes",D61/23*3,E61="No",D61*0.15),"")</f>
        <v/>
      </c>
      <c r="G61" s="80">
        <f t="shared" si="0"/>
        <v>0</v>
      </c>
    </row>
    <row r="62" spans="2:7">
      <c r="B62" s="78"/>
      <c r="D62" s="73"/>
      <c r="E62" s="93"/>
      <c r="F62" s="79" t="str" cm="1">
        <f t="array" ref="F62">IFERROR(_xlfn.IFS(C62="Resourcing (Wages) - Excl GST",0,E62="Yes",D62/23*3,E62="No",D62*0.15),"")</f>
        <v/>
      </c>
      <c r="G62" s="80">
        <f t="shared" si="0"/>
        <v>0</v>
      </c>
    </row>
    <row r="63" spans="2:7">
      <c r="B63" s="78"/>
      <c r="D63" s="73"/>
      <c r="E63" s="93"/>
      <c r="F63" s="79" t="str" cm="1">
        <f t="array" ref="F63">IFERROR(_xlfn.IFS(C63="Resourcing (Wages) - Excl GST",0,E63="Yes",D63/23*3,E63="No",D63*0.15),"")</f>
        <v/>
      </c>
      <c r="G63" s="80">
        <f t="shared" si="0"/>
        <v>0</v>
      </c>
    </row>
    <row r="64" spans="2:7">
      <c r="B64" s="78"/>
      <c r="D64" s="73"/>
      <c r="E64" s="93"/>
      <c r="F64" s="79" t="str" cm="1">
        <f t="array" ref="F64">IFERROR(_xlfn.IFS(C64="Resourcing (Wages) - Excl GST",0,E64="Yes",D64/23*3,E64="No",D64*0.15),"")</f>
        <v/>
      </c>
      <c r="G64" s="80">
        <f t="shared" si="0"/>
        <v>0</v>
      </c>
    </row>
    <row r="65" spans="2:7">
      <c r="B65" s="78"/>
      <c r="D65" s="73"/>
      <c r="E65" s="93"/>
      <c r="F65" s="79" t="str" cm="1">
        <f t="array" ref="F65">IFERROR(_xlfn.IFS(C65="Resourcing (Wages) - Excl GST",0,E65="Yes",D65/23*3,E65="No",D65*0.15),"")</f>
        <v/>
      </c>
      <c r="G65" s="80">
        <f t="shared" si="0"/>
        <v>0</v>
      </c>
    </row>
    <row r="66" spans="2:7">
      <c r="B66" s="78"/>
      <c r="D66" s="73"/>
      <c r="E66" s="93"/>
      <c r="F66" s="79" t="str" cm="1">
        <f t="array" ref="F66">IFERROR(_xlfn.IFS(C66="Resourcing (Wages) - Excl GST",0,E66="Yes",D66/23*3,E66="No",D66*0.15),"")</f>
        <v/>
      </c>
      <c r="G66" s="80">
        <f t="shared" si="0"/>
        <v>0</v>
      </c>
    </row>
    <row r="67" spans="2:7">
      <c r="B67" s="78"/>
      <c r="D67" s="73"/>
      <c r="E67" s="93"/>
      <c r="F67" s="79" t="str" cm="1">
        <f t="array" ref="F67">IFERROR(_xlfn.IFS(C67="Resourcing (Wages) - Excl GST",0,E67="Yes",D67/23*3,E67="No",D67*0.15),"")</f>
        <v/>
      </c>
      <c r="G67" s="80">
        <f t="shared" si="0"/>
        <v>0</v>
      </c>
    </row>
    <row r="68" spans="2:7">
      <c r="B68" s="78"/>
      <c r="D68" s="73"/>
      <c r="E68" s="93"/>
      <c r="F68" s="79" t="str" cm="1">
        <f t="array" ref="F68">IFERROR(_xlfn.IFS(C68="Resourcing (Wages) - Excl GST",0,E68="Yes",D68/23*3,E68="No",D68*0.15),"")</f>
        <v/>
      </c>
      <c r="G68" s="80">
        <f t="shared" si="0"/>
        <v>0</v>
      </c>
    </row>
    <row r="69" spans="2:7">
      <c r="B69" s="78"/>
      <c r="D69" s="73"/>
      <c r="E69" s="93"/>
      <c r="F69" s="79" t="str" cm="1">
        <f t="array" ref="F69">IFERROR(_xlfn.IFS(C69="Resourcing (Wages) - Excl GST",0,E69="Yes",D69/23*3,E69="No",D69*0.15),"")</f>
        <v/>
      </c>
      <c r="G69" s="80">
        <f t="shared" si="0"/>
        <v>0</v>
      </c>
    </row>
    <row r="70" spans="2:7">
      <c r="B70" s="78"/>
      <c r="D70" s="73"/>
      <c r="E70" s="93"/>
      <c r="F70" s="79" t="str" cm="1">
        <f t="array" ref="F70">IFERROR(_xlfn.IFS(C70="Resourcing (Wages) - Excl GST",0,E70="Yes",D70/23*3,E70="No",D70*0.15),"")</f>
        <v/>
      </c>
      <c r="G70" s="80">
        <f t="shared" si="0"/>
        <v>0</v>
      </c>
    </row>
    <row r="71" spans="2:7">
      <c r="B71" s="78"/>
      <c r="D71" s="73"/>
      <c r="E71" s="93"/>
      <c r="F71" s="79" t="str" cm="1">
        <f t="array" ref="F71">IFERROR(_xlfn.IFS(C71="Resourcing (Wages) - Excl GST",0,E71="Yes",D71/23*3,E71="No",D71*0.15),"")</f>
        <v/>
      </c>
      <c r="G71" s="80">
        <f t="shared" si="0"/>
        <v>0</v>
      </c>
    </row>
    <row r="72" spans="2:7">
      <c r="B72" s="78"/>
      <c r="D72" s="73"/>
      <c r="E72" s="93"/>
      <c r="F72" s="79" t="str" cm="1">
        <f t="array" ref="F72">IFERROR(_xlfn.IFS(C72="Resourcing (Wages) - Excl GST",0,E72="Yes",D72/23*3,E72="No",D72*0.15),"")</f>
        <v/>
      </c>
      <c r="G72" s="80">
        <f t="shared" si="0"/>
        <v>0</v>
      </c>
    </row>
    <row r="73" spans="2:7">
      <c r="B73" s="78"/>
      <c r="D73" s="73"/>
      <c r="E73" s="93"/>
      <c r="F73" s="79" t="str" cm="1">
        <f t="array" ref="F73">IFERROR(_xlfn.IFS(C73="Resourcing (Wages) - Excl GST",0,E73="Yes",D73/23*3,E73="No",D73*0.15),"")</f>
        <v/>
      </c>
      <c r="G73" s="80">
        <f t="shared" si="0"/>
        <v>0</v>
      </c>
    </row>
    <row r="74" spans="2:7">
      <c r="B74" s="78"/>
      <c r="D74" s="73"/>
      <c r="E74" s="93"/>
      <c r="F74" s="79" t="str" cm="1">
        <f t="array" ref="F74">IFERROR(_xlfn.IFS(C74="Resourcing (Wages) - Excl GST",0,E74="Yes",D74/23*3,E74="No",D74*0.15),"")</f>
        <v/>
      </c>
      <c r="G74" s="80">
        <f t="shared" si="0"/>
        <v>0</v>
      </c>
    </row>
    <row r="75" spans="2:7">
      <c r="B75" s="78"/>
      <c r="D75" s="73"/>
      <c r="E75" s="93"/>
      <c r="F75" s="79" t="str" cm="1">
        <f t="array" ref="F75">IFERROR(_xlfn.IFS(C75="Resourcing (Wages) - Excl GST",0,E75="Yes",D75/23*3,E75="No",D75*0.15),"")</f>
        <v/>
      </c>
      <c r="G75" s="80">
        <f t="shared" si="0"/>
        <v>0</v>
      </c>
    </row>
    <row r="76" spans="2:7">
      <c r="B76" s="78"/>
      <c r="D76" s="73"/>
      <c r="E76" s="93"/>
      <c r="F76" s="79" t="str" cm="1">
        <f t="array" ref="F76">IFERROR(_xlfn.IFS(C76="Resourcing (Wages) - Excl GST",0,E76="Yes",D76/23*3,E76="No",D76*0.15),"")</f>
        <v/>
      </c>
      <c r="G76" s="80">
        <f t="shared" si="0"/>
        <v>0</v>
      </c>
    </row>
    <row r="77" spans="2:7">
      <c r="B77" s="78"/>
      <c r="D77" s="73"/>
      <c r="E77" s="93"/>
      <c r="F77" s="79" t="str" cm="1">
        <f t="array" ref="F77">IFERROR(_xlfn.IFS(C77="Resourcing (Wages) - Excl GST",0,E77="Yes",D77/23*3,E77="No",D77*0.15),"")</f>
        <v/>
      </c>
      <c r="G77" s="80">
        <f t="shared" si="0"/>
        <v>0</v>
      </c>
    </row>
    <row r="78" spans="2:7">
      <c r="B78" s="78"/>
      <c r="D78" s="73"/>
      <c r="E78" s="93"/>
      <c r="F78" s="79" t="str" cm="1">
        <f t="array" ref="F78">IFERROR(_xlfn.IFS(C78="Resourcing (Wages) - Excl GST",0,E78="Yes",D78/23*3,E78="No",D78*0.15),"")</f>
        <v/>
      </c>
      <c r="G78" s="80">
        <f t="shared" si="0"/>
        <v>0</v>
      </c>
    </row>
    <row r="79" spans="2:7">
      <c r="B79" s="78"/>
      <c r="D79" s="73"/>
      <c r="E79" s="93"/>
      <c r="F79" s="79" t="str" cm="1">
        <f t="array" ref="F79">IFERROR(_xlfn.IFS(C79="Resourcing (Wages) - Excl GST",0,E79="Yes",D79/23*3,E79="No",D79*0.15),"")</f>
        <v/>
      </c>
      <c r="G79" s="80">
        <f t="shared" si="0"/>
        <v>0</v>
      </c>
    </row>
    <row r="80" spans="2:7">
      <c r="B80" s="78"/>
      <c r="D80" s="73"/>
      <c r="E80" s="93"/>
      <c r="F80" s="79" t="str" cm="1">
        <f t="array" ref="F80">IFERROR(_xlfn.IFS(C80="Resourcing (Wages) - Excl GST",0,E80="Yes",D80/23*3,E80="No",D80*0.15),"")</f>
        <v/>
      </c>
      <c r="G80" s="80">
        <f t="shared" si="0"/>
        <v>0</v>
      </c>
    </row>
    <row r="81" spans="2:7">
      <c r="B81" s="78"/>
      <c r="D81" s="73"/>
      <c r="E81" s="93"/>
      <c r="F81" s="79" t="str" cm="1">
        <f t="array" ref="F81">IFERROR(_xlfn.IFS(C81="Resourcing (Wages) - Excl GST",0,E81="Yes",D81/23*3,E81="No",D81*0.15),"")</f>
        <v/>
      </c>
      <c r="G81" s="80">
        <f t="shared" si="0"/>
        <v>0</v>
      </c>
    </row>
    <row r="82" spans="2:7">
      <c r="B82" s="78"/>
      <c r="D82" s="73"/>
      <c r="E82" s="93"/>
      <c r="F82" s="79" t="str" cm="1">
        <f t="array" ref="F82">IFERROR(_xlfn.IFS(C82="Resourcing (Wages) - Excl GST",0,E82="Yes",D82/23*3,E82="No",D82*0.15),"")</f>
        <v/>
      </c>
      <c r="G82" s="80">
        <f t="shared" ref="G82:G96" si="4">IF(E82="Yes",D82-F82,D82)</f>
        <v>0</v>
      </c>
    </row>
    <row r="83" spans="2:7">
      <c r="B83" s="78"/>
      <c r="D83" s="73"/>
      <c r="E83" s="93"/>
      <c r="F83" s="79" t="str" cm="1">
        <f t="array" ref="F83">IFERROR(_xlfn.IFS(C83="Resourcing (Wages) - Excl GST",0,E83="Yes",D83/23*3,E83="No",D83*0.15),"")</f>
        <v/>
      </c>
      <c r="G83" s="80">
        <f t="shared" si="4"/>
        <v>0</v>
      </c>
    </row>
    <row r="84" spans="2:7">
      <c r="B84" s="78"/>
      <c r="D84" s="73"/>
      <c r="E84" s="93"/>
      <c r="F84" s="79" t="str" cm="1">
        <f t="array" ref="F84">IFERROR(_xlfn.IFS(C84="Resourcing (Wages) - Excl GST",0,E84="Yes",D84/23*3,E84="No",D84*0.15),"")</f>
        <v/>
      </c>
      <c r="G84" s="80">
        <f t="shared" si="4"/>
        <v>0</v>
      </c>
    </row>
    <row r="85" spans="2:7">
      <c r="B85" s="78"/>
      <c r="D85" s="73"/>
      <c r="E85" s="93"/>
      <c r="F85" s="79" t="str" cm="1">
        <f t="array" ref="F85">IFERROR(_xlfn.IFS(C85="Resourcing (Wages) - Excl GST",0,E85="Yes",D85/23*3,E85="No",D85*0.15),"")</f>
        <v/>
      </c>
      <c r="G85" s="80">
        <f t="shared" si="4"/>
        <v>0</v>
      </c>
    </row>
    <row r="86" spans="2:7">
      <c r="B86" s="78"/>
      <c r="D86" s="73"/>
      <c r="E86" s="93"/>
      <c r="F86" s="79" t="str" cm="1">
        <f t="array" ref="F86">IFERROR(_xlfn.IFS(C86="Resourcing (Wages) - Excl GST",0,E86="Yes",D86/23*3,E86="No",D86*0.15),"")</f>
        <v/>
      </c>
      <c r="G86" s="80">
        <f t="shared" si="4"/>
        <v>0</v>
      </c>
    </row>
    <row r="87" spans="2:7">
      <c r="B87" s="78"/>
      <c r="D87" s="73"/>
      <c r="E87" s="93"/>
      <c r="F87" s="79" t="str" cm="1">
        <f t="array" ref="F87">IFERROR(_xlfn.IFS(C87="Resourcing (Wages) - Excl GST",0,E87="Yes",D87/23*3,E87="No",D87*0.15),"")</f>
        <v/>
      </c>
      <c r="G87" s="80">
        <f t="shared" si="4"/>
        <v>0</v>
      </c>
    </row>
    <row r="88" spans="2:7">
      <c r="B88" s="78"/>
      <c r="D88" s="73"/>
      <c r="E88" s="93"/>
      <c r="F88" s="79" t="str" cm="1">
        <f t="array" ref="F88">IFERROR(_xlfn.IFS(C88="Resourcing (Wages) - Excl GST",0,E88="Yes",D88/23*3,E88="No",D88*0.15),"")</f>
        <v/>
      </c>
      <c r="G88" s="80">
        <f t="shared" si="4"/>
        <v>0</v>
      </c>
    </row>
    <row r="89" spans="2:7">
      <c r="B89" s="78"/>
      <c r="D89" s="73"/>
      <c r="E89" s="93"/>
      <c r="F89" s="79" t="str" cm="1">
        <f t="array" ref="F89">IFERROR(_xlfn.IFS(C89="Resourcing (Wages) - Excl GST",0,E89="Yes",D89/23*3,E89="No",D89*0.15),"")</f>
        <v/>
      </c>
      <c r="G89" s="80">
        <f t="shared" si="4"/>
        <v>0</v>
      </c>
    </row>
    <row r="90" spans="2:7">
      <c r="B90" s="78"/>
      <c r="D90" s="73"/>
      <c r="E90" s="93"/>
      <c r="F90" s="79" t="str" cm="1">
        <f t="array" ref="F90">IFERROR(_xlfn.IFS(C90="Resourcing (Wages) - Excl GST",0,E90="Yes",D90/23*3,E90="No",D90*0.15),"")</f>
        <v/>
      </c>
      <c r="G90" s="80">
        <f t="shared" si="4"/>
        <v>0</v>
      </c>
    </row>
    <row r="91" spans="2:7">
      <c r="B91" s="78"/>
      <c r="D91" s="73"/>
      <c r="E91" s="93"/>
      <c r="F91" s="79" t="str" cm="1">
        <f t="array" ref="F91">IFERROR(_xlfn.IFS(C91="Resourcing (Wages) - Excl GST",0,E91="Yes",D91/23*3,E91="No",D91*0.15),"")</f>
        <v/>
      </c>
      <c r="G91" s="80">
        <f t="shared" si="4"/>
        <v>0</v>
      </c>
    </row>
    <row r="92" spans="2:7">
      <c r="B92" s="78"/>
      <c r="D92" s="73"/>
      <c r="E92" s="93"/>
      <c r="F92" s="79" t="str" cm="1">
        <f t="array" ref="F92">IFERROR(_xlfn.IFS(C92="Resourcing (Wages) - Excl GST",0,E92="Yes",D92/23*3,E92="No",D92*0.15),"")</f>
        <v/>
      </c>
      <c r="G92" s="80">
        <f t="shared" si="4"/>
        <v>0</v>
      </c>
    </row>
    <row r="93" spans="2:7">
      <c r="B93" s="78"/>
      <c r="D93" s="73"/>
      <c r="E93" s="93"/>
      <c r="F93" s="79" t="str" cm="1">
        <f t="array" ref="F93">IFERROR(_xlfn.IFS(C93="Resourcing (Wages) - Excl GST",0,E93="Yes",D93/23*3,E93="No",D93*0.15),"")</f>
        <v/>
      </c>
      <c r="G93" s="80">
        <f t="shared" si="4"/>
        <v>0</v>
      </c>
    </row>
    <row r="94" spans="2:7">
      <c r="B94" s="78"/>
      <c r="D94" s="73"/>
      <c r="E94" s="93"/>
      <c r="F94" s="79" t="str" cm="1">
        <f t="array" ref="F94">IFERROR(_xlfn.IFS(C94="Resourcing (Wages) - Excl GST",0,E94="Yes",D94/23*3,E94="No",D94*0.15),"")</f>
        <v/>
      </c>
      <c r="G94" s="80">
        <f t="shared" si="4"/>
        <v>0</v>
      </c>
    </row>
    <row r="95" spans="2:7">
      <c r="B95" s="78"/>
      <c r="D95" s="73"/>
      <c r="E95" s="93"/>
      <c r="F95" s="79" t="str" cm="1">
        <f t="array" ref="F95">IFERROR(_xlfn.IFS(C95="Resourcing (Wages) - Excl GST",0,E95="Yes",D95/23*3,E95="No",D95*0.15),"")</f>
        <v/>
      </c>
      <c r="G95" s="80">
        <f t="shared" si="4"/>
        <v>0</v>
      </c>
    </row>
    <row r="96" spans="2:7">
      <c r="B96" s="78"/>
      <c r="D96" s="73"/>
      <c r="E96" s="93"/>
      <c r="F96" s="79" t="str" cm="1">
        <f t="array" ref="F96">IFERROR(_xlfn.IFS(C96="Resourcing (Wages) - Excl GST",0,E96="Yes",D96/23*3,E96="No",D96*0.15),"")</f>
        <v/>
      </c>
      <c r="G96" s="80">
        <f t="shared" si="4"/>
        <v>0</v>
      </c>
    </row>
    <row r="97" spans="2:7">
      <c r="B97" s="78"/>
      <c r="D97" s="73"/>
      <c r="E97" s="93"/>
      <c r="F97" s="79" t="str" cm="1">
        <f t="array" ref="F97">IFERROR(_xlfn.IFS(C97="Resourcing (Wages) - Excl GST",0,E97="Yes",D97/23*3,E97="No",D97*0.15),"")</f>
        <v/>
      </c>
      <c r="G97" s="80">
        <f t="shared" ref="G97:G160" si="5">IF(E97="Yes",D97-F97,D97)</f>
        <v>0</v>
      </c>
    </row>
    <row r="98" spans="2:7">
      <c r="B98" s="78"/>
      <c r="D98" s="73"/>
      <c r="E98" s="93"/>
      <c r="F98" s="79" t="str" cm="1">
        <f t="array" ref="F98">IFERROR(_xlfn.IFS(C98="Resourcing (Wages) - Excl GST",0,E98="Yes",D98/23*3,E98="No",D98*0.15),"")</f>
        <v/>
      </c>
      <c r="G98" s="80">
        <f t="shared" si="5"/>
        <v>0</v>
      </c>
    </row>
    <row r="99" spans="2:7">
      <c r="B99" s="78"/>
      <c r="D99" s="73"/>
      <c r="E99" s="93"/>
      <c r="F99" s="79" t="str" cm="1">
        <f t="array" ref="F99">IFERROR(_xlfn.IFS(C99="Resourcing (Wages) - Excl GST",0,E99="Yes",D99/23*3,E99="No",D99*0.15),"")</f>
        <v/>
      </c>
      <c r="G99" s="80">
        <f t="shared" si="5"/>
        <v>0</v>
      </c>
    </row>
    <row r="100" spans="2:7">
      <c r="B100" s="78"/>
      <c r="D100" s="73"/>
      <c r="E100" s="93"/>
      <c r="F100" s="79" t="str" cm="1">
        <f t="array" ref="F100">IFERROR(_xlfn.IFS(C100="Resourcing (Wages) - Excl GST",0,E100="Yes",D100/23*3,E100="No",D100*0.15),"")</f>
        <v/>
      </c>
      <c r="G100" s="80">
        <f t="shared" si="5"/>
        <v>0</v>
      </c>
    </row>
    <row r="101" spans="2:7">
      <c r="B101" s="78"/>
      <c r="D101" s="73"/>
      <c r="E101" s="93"/>
      <c r="F101" s="79" t="str" cm="1">
        <f t="array" ref="F101">IFERROR(_xlfn.IFS(C101="Resourcing (Wages) - Excl GST",0,E101="Yes",D101/23*3,E101="No",D101*0.15),"")</f>
        <v/>
      </c>
      <c r="G101" s="80">
        <f t="shared" si="5"/>
        <v>0</v>
      </c>
    </row>
    <row r="102" spans="2:7">
      <c r="B102" s="78"/>
      <c r="D102" s="73"/>
      <c r="E102" s="93"/>
      <c r="F102" s="79" t="str" cm="1">
        <f t="array" ref="F102">IFERROR(_xlfn.IFS(C102="Resourcing (Wages) - Excl GST",0,E102="Yes",D102/23*3,E102="No",D102*0.15),"")</f>
        <v/>
      </c>
      <c r="G102" s="80">
        <f t="shared" si="5"/>
        <v>0</v>
      </c>
    </row>
    <row r="103" spans="2:7">
      <c r="B103" s="78"/>
      <c r="D103" s="73"/>
      <c r="E103" s="93"/>
      <c r="F103" s="79" t="str" cm="1">
        <f t="array" ref="F103">IFERROR(_xlfn.IFS(C103="Resourcing (Wages) - Excl GST",0,E103="Yes",D103/23*3,E103="No",D103*0.15),"")</f>
        <v/>
      </c>
      <c r="G103" s="80">
        <f t="shared" si="5"/>
        <v>0</v>
      </c>
    </row>
    <row r="104" spans="2:7">
      <c r="B104" s="78"/>
      <c r="D104" s="73"/>
      <c r="E104" s="93"/>
      <c r="F104" s="79" t="str" cm="1">
        <f t="array" ref="F104">IFERROR(_xlfn.IFS(C104="Resourcing (Wages) - Excl GST",0,E104="Yes",D104/23*3,E104="No",D104*0.15),"")</f>
        <v/>
      </c>
      <c r="G104" s="80">
        <f t="shared" si="5"/>
        <v>0</v>
      </c>
    </row>
    <row r="105" spans="2:7">
      <c r="B105" s="78"/>
      <c r="D105" s="73"/>
      <c r="E105" s="93"/>
      <c r="F105" s="79" t="str" cm="1">
        <f t="array" ref="F105">IFERROR(_xlfn.IFS(C105="Resourcing (Wages) - Excl GST",0,E105="Yes",D105/23*3,E105="No",D105*0.15),"")</f>
        <v/>
      </c>
      <c r="G105" s="80">
        <f t="shared" si="5"/>
        <v>0</v>
      </c>
    </row>
    <row r="106" spans="2:7">
      <c r="B106" s="78"/>
      <c r="D106" s="73"/>
      <c r="E106" s="93"/>
      <c r="F106" s="79" t="str" cm="1">
        <f t="array" ref="F106">IFERROR(_xlfn.IFS(C106="Resourcing (Wages) - Excl GST",0,E106="Yes",D106/23*3,E106="No",D106*0.15),"")</f>
        <v/>
      </c>
      <c r="G106" s="80">
        <f t="shared" si="5"/>
        <v>0</v>
      </c>
    </row>
    <row r="107" spans="2:7">
      <c r="B107" s="78"/>
      <c r="D107" s="73"/>
      <c r="E107" s="93"/>
      <c r="F107" s="79" t="str" cm="1">
        <f t="array" ref="F107">IFERROR(_xlfn.IFS(C107="Resourcing (Wages) - Excl GST",0,E107="Yes",D107/23*3,E107="No",D107*0.15),"")</f>
        <v/>
      </c>
      <c r="G107" s="80">
        <f t="shared" si="5"/>
        <v>0</v>
      </c>
    </row>
    <row r="108" spans="2:7">
      <c r="B108" s="78"/>
      <c r="D108" s="73"/>
      <c r="E108" s="93"/>
      <c r="F108" s="79" t="str" cm="1">
        <f t="array" ref="F108">IFERROR(_xlfn.IFS(C108="Resourcing (Wages) - Excl GST",0,E108="Yes",D108/23*3,E108="No",D108*0.15),"")</f>
        <v/>
      </c>
      <c r="G108" s="80">
        <f t="shared" si="5"/>
        <v>0</v>
      </c>
    </row>
    <row r="109" spans="2:7">
      <c r="B109" s="78"/>
      <c r="D109" s="73"/>
      <c r="E109" s="93"/>
      <c r="F109" s="79" t="str" cm="1">
        <f t="array" ref="F109">IFERROR(_xlfn.IFS(C109="Resourcing (Wages) - Excl GST",0,E109="Yes",D109/23*3,E109="No",D109*0.15),"")</f>
        <v/>
      </c>
      <c r="G109" s="80">
        <f t="shared" si="5"/>
        <v>0</v>
      </c>
    </row>
    <row r="110" spans="2:7">
      <c r="B110" s="78"/>
      <c r="D110" s="73"/>
      <c r="E110" s="93"/>
      <c r="F110" s="79" t="str" cm="1">
        <f t="array" ref="F110">IFERROR(_xlfn.IFS(C110="Resourcing (Wages) - Excl GST",0,E110="Yes",D110/23*3,E110="No",D110*0.15),"")</f>
        <v/>
      </c>
      <c r="G110" s="80">
        <f t="shared" si="5"/>
        <v>0</v>
      </c>
    </row>
    <row r="111" spans="2:7">
      <c r="B111" s="78"/>
      <c r="D111" s="73"/>
      <c r="E111" s="93"/>
      <c r="F111" s="79" t="str" cm="1">
        <f t="array" ref="F111">IFERROR(_xlfn.IFS(C111="Resourcing (Wages) - Excl GST",0,E111="Yes",D111/23*3,E111="No",D111*0.15),"")</f>
        <v/>
      </c>
      <c r="G111" s="80">
        <f t="shared" si="5"/>
        <v>0</v>
      </c>
    </row>
    <row r="112" spans="2:7">
      <c r="B112" s="78"/>
      <c r="D112" s="73"/>
      <c r="E112" s="93"/>
      <c r="F112" s="79" t="str" cm="1">
        <f t="array" ref="F112">IFERROR(_xlfn.IFS(C112="Resourcing (Wages) - Excl GST",0,E112="Yes",D112/23*3,E112="No",D112*0.15),"")</f>
        <v/>
      </c>
      <c r="G112" s="80">
        <f t="shared" si="5"/>
        <v>0</v>
      </c>
    </row>
    <row r="113" spans="2:7">
      <c r="B113" s="78"/>
      <c r="D113" s="73"/>
      <c r="E113" s="93"/>
      <c r="F113" s="79" t="str" cm="1">
        <f t="array" ref="F113">IFERROR(_xlfn.IFS(C113="Resourcing (Wages) - Excl GST",0,E113="Yes",D113/23*3,E113="No",D113*0.15),"")</f>
        <v/>
      </c>
      <c r="G113" s="80">
        <f t="shared" si="5"/>
        <v>0</v>
      </c>
    </row>
    <row r="114" spans="2:7">
      <c r="B114" s="78"/>
      <c r="D114" s="73"/>
      <c r="E114" s="93"/>
      <c r="F114" s="79" t="str" cm="1">
        <f t="array" ref="F114">IFERROR(_xlfn.IFS(C114="Resourcing (Wages) - Excl GST",0,E114="Yes",D114/23*3,E114="No",D114*0.15),"")</f>
        <v/>
      </c>
      <c r="G114" s="80">
        <f t="shared" si="5"/>
        <v>0</v>
      </c>
    </row>
    <row r="115" spans="2:7">
      <c r="B115" s="78"/>
      <c r="D115" s="73"/>
      <c r="E115" s="93"/>
      <c r="F115" s="79" t="str" cm="1">
        <f t="array" ref="F115">IFERROR(_xlfn.IFS(C115="Resourcing (Wages) - Excl GST",0,E115="Yes",D115/23*3,E115="No",D115*0.15),"")</f>
        <v/>
      </c>
      <c r="G115" s="80">
        <f t="shared" si="5"/>
        <v>0</v>
      </c>
    </row>
    <row r="116" spans="2:7">
      <c r="B116" s="78"/>
      <c r="D116" s="73"/>
      <c r="E116" s="93"/>
      <c r="F116" s="79" t="str" cm="1">
        <f t="array" ref="F116">IFERROR(_xlfn.IFS(C116="Resourcing (Wages) - Excl GST",0,E116="Yes",D116/23*3,E116="No",D116*0.15),"")</f>
        <v/>
      </c>
      <c r="G116" s="80">
        <f t="shared" si="5"/>
        <v>0</v>
      </c>
    </row>
    <row r="117" spans="2:7">
      <c r="B117" s="78"/>
      <c r="D117" s="73"/>
      <c r="E117" s="93"/>
      <c r="F117" s="79" t="str" cm="1">
        <f t="array" ref="F117">IFERROR(_xlfn.IFS(C117="Resourcing (Wages) - Excl GST",0,E117="Yes",D117/23*3,E117="No",D117*0.15),"")</f>
        <v/>
      </c>
      <c r="G117" s="80">
        <f t="shared" si="5"/>
        <v>0</v>
      </c>
    </row>
    <row r="118" spans="2:7">
      <c r="B118" s="78"/>
      <c r="D118" s="73"/>
      <c r="E118" s="93"/>
      <c r="F118" s="79" t="str" cm="1">
        <f t="array" ref="F118">IFERROR(_xlfn.IFS(C118="Resourcing (Wages) - Excl GST",0,E118="Yes",D118/23*3,E118="No",D118*0.15),"")</f>
        <v/>
      </c>
      <c r="G118" s="80">
        <f t="shared" si="5"/>
        <v>0</v>
      </c>
    </row>
    <row r="119" spans="2:7">
      <c r="B119" s="78"/>
      <c r="D119" s="73"/>
      <c r="E119" s="93"/>
      <c r="F119" s="79" t="str" cm="1">
        <f t="array" ref="F119">IFERROR(_xlfn.IFS(C119="Resourcing (Wages) - Excl GST",0,E119="Yes",D119/23*3,E119="No",D119*0.15),"")</f>
        <v/>
      </c>
      <c r="G119" s="80">
        <f t="shared" si="5"/>
        <v>0</v>
      </c>
    </row>
    <row r="120" spans="2:7">
      <c r="B120" s="78"/>
      <c r="D120" s="73"/>
      <c r="E120" s="93"/>
      <c r="F120" s="79" t="str" cm="1">
        <f t="array" ref="F120">IFERROR(_xlfn.IFS(C120="Resourcing (Wages) - Excl GST",0,E120="Yes",D120/23*3,E120="No",D120*0.15),"")</f>
        <v/>
      </c>
      <c r="G120" s="80">
        <f t="shared" si="5"/>
        <v>0</v>
      </c>
    </row>
    <row r="121" spans="2:7">
      <c r="B121" s="78"/>
      <c r="D121" s="73"/>
      <c r="E121" s="93"/>
      <c r="F121" s="79" t="str" cm="1">
        <f t="array" ref="F121">IFERROR(_xlfn.IFS(C121="Resourcing (Wages) - Excl GST",0,E121="Yes",D121/23*3,E121="No",D121*0.15),"")</f>
        <v/>
      </c>
      <c r="G121" s="80">
        <f t="shared" si="5"/>
        <v>0</v>
      </c>
    </row>
    <row r="122" spans="2:7">
      <c r="B122" s="78"/>
      <c r="D122" s="73"/>
      <c r="E122" s="93"/>
      <c r="F122" s="79" t="str" cm="1">
        <f t="array" ref="F122">IFERROR(_xlfn.IFS(C122="Resourcing (Wages) - Excl GST",0,E122="Yes",D122/23*3,E122="No",D122*0.15),"")</f>
        <v/>
      </c>
      <c r="G122" s="80">
        <f t="shared" si="5"/>
        <v>0</v>
      </c>
    </row>
    <row r="123" spans="2:7">
      <c r="B123" s="78"/>
      <c r="D123" s="73"/>
      <c r="E123" s="93"/>
      <c r="F123" s="79" t="str" cm="1">
        <f t="array" ref="F123">IFERROR(_xlfn.IFS(C123="Resourcing (Wages) - Excl GST",0,E123="Yes",D123/23*3,E123="No",D123*0.15),"")</f>
        <v/>
      </c>
      <c r="G123" s="80">
        <f t="shared" si="5"/>
        <v>0</v>
      </c>
    </row>
    <row r="124" spans="2:7">
      <c r="B124" s="78"/>
      <c r="D124" s="73"/>
      <c r="E124" s="93"/>
      <c r="F124" s="79" t="str" cm="1">
        <f t="array" ref="F124">IFERROR(_xlfn.IFS(C124="Resourcing (Wages) - Excl GST",0,E124="Yes",D124/23*3,E124="No",D124*0.15),"")</f>
        <v/>
      </c>
      <c r="G124" s="80">
        <f t="shared" si="5"/>
        <v>0</v>
      </c>
    </row>
    <row r="125" spans="2:7">
      <c r="B125" s="78"/>
      <c r="D125" s="73"/>
      <c r="E125" s="93"/>
      <c r="F125" s="79" t="str" cm="1">
        <f t="array" ref="F125">IFERROR(_xlfn.IFS(C125="Resourcing (Wages) - Excl GST",0,E125="Yes",D125/23*3,E125="No",D125*0.15),"")</f>
        <v/>
      </c>
      <c r="G125" s="80">
        <f t="shared" si="5"/>
        <v>0</v>
      </c>
    </row>
    <row r="126" spans="2:7">
      <c r="B126" s="78"/>
      <c r="D126" s="73"/>
      <c r="E126" s="93"/>
      <c r="F126" s="79" t="str" cm="1">
        <f t="array" ref="F126">IFERROR(_xlfn.IFS(C126="Resourcing (Wages) - Excl GST",0,E126="Yes",D126/23*3,E126="No",D126*0.15),"")</f>
        <v/>
      </c>
      <c r="G126" s="80">
        <f t="shared" si="5"/>
        <v>0</v>
      </c>
    </row>
    <row r="127" spans="2:7">
      <c r="B127" s="78"/>
      <c r="D127" s="73"/>
      <c r="E127" s="93"/>
      <c r="F127" s="79" t="str" cm="1">
        <f t="array" ref="F127">IFERROR(_xlfn.IFS(C127="Resourcing (Wages) - Excl GST",0,E127="Yes",D127/23*3,E127="No",D127*0.15),"")</f>
        <v/>
      </c>
      <c r="G127" s="80">
        <f t="shared" si="5"/>
        <v>0</v>
      </c>
    </row>
    <row r="128" spans="2:7">
      <c r="B128" s="78"/>
      <c r="D128" s="73"/>
      <c r="E128" s="93"/>
      <c r="F128" s="79" t="str" cm="1">
        <f t="array" ref="F128">IFERROR(_xlfn.IFS(C128="Resourcing (Wages) - Excl GST",0,E128="Yes",D128/23*3,E128="No",D128*0.15),"")</f>
        <v/>
      </c>
      <c r="G128" s="80">
        <f t="shared" si="5"/>
        <v>0</v>
      </c>
    </row>
    <row r="129" spans="2:7">
      <c r="B129" s="78"/>
      <c r="D129" s="73"/>
      <c r="E129" s="93"/>
      <c r="F129" s="79" t="str" cm="1">
        <f t="array" ref="F129">IFERROR(_xlfn.IFS(C129="Resourcing (Wages) - Excl GST",0,E129="Yes",D129/23*3,E129="No",D129*0.15),"")</f>
        <v/>
      </c>
      <c r="G129" s="80">
        <f t="shared" si="5"/>
        <v>0</v>
      </c>
    </row>
    <row r="130" spans="2:7">
      <c r="B130" s="78"/>
      <c r="D130" s="73"/>
      <c r="E130" s="93"/>
      <c r="F130" s="79" t="str" cm="1">
        <f t="array" ref="F130">IFERROR(_xlfn.IFS(C130="Resourcing (Wages) - Excl GST",0,E130="Yes",D130/23*3,E130="No",D130*0.15),"")</f>
        <v/>
      </c>
      <c r="G130" s="80">
        <f t="shared" si="5"/>
        <v>0</v>
      </c>
    </row>
    <row r="131" spans="2:7">
      <c r="B131" s="78"/>
      <c r="D131" s="73"/>
      <c r="E131" s="93"/>
      <c r="F131" s="79" t="str" cm="1">
        <f t="array" ref="F131">IFERROR(_xlfn.IFS(C131="Resourcing (Wages) - Excl GST",0,E131="Yes",D131/23*3,E131="No",D131*0.15),"")</f>
        <v/>
      </c>
      <c r="G131" s="80">
        <f t="shared" si="5"/>
        <v>0</v>
      </c>
    </row>
    <row r="132" spans="2:7">
      <c r="B132" s="78"/>
      <c r="D132" s="73"/>
      <c r="E132" s="93"/>
      <c r="F132" s="79" t="str" cm="1">
        <f t="array" ref="F132">IFERROR(_xlfn.IFS(C132="Resourcing (Wages) - Excl GST",0,E132="Yes",D132/23*3,E132="No",D132*0.15),"")</f>
        <v/>
      </c>
      <c r="G132" s="80">
        <f t="shared" si="5"/>
        <v>0</v>
      </c>
    </row>
    <row r="133" spans="2:7">
      <c r="B133" s="78"/>
      <c r="D133" s="73"/>
      <c r="E133" s="93"/>
      <c r="F133" s="79" t="str" cm="1">
        <f t="array" ref="F133">IFERROR(_xlfn.IFS(C133="Resourcing (Wages) - Excl GST",0,E133="Yes",D133/23*3,E133="No",D133*0.15),"")</f>
        <v/>
      </c>
      <c r="G133" s="80">
        <f t="shared" si="5"/>
        <v>0</v>
      </c>
    </row>
    <row r="134" spans="2:7">
      <c r="B134" s="78"/>
      <c r="D134" s="73"/>
      <c r="E134" s="93"/>
      <c r="F134" s="79" t="str" cm="1">
        <f t="array" ref="F134">IFERROR(_xlfn.IFS(C134="Resourcing (Wages) - Excl GST",0,E134="Yes",D134/23*3,E134="No",D134*0.15),"")</f>
        <v/>
      </c>
      <c r="G134" s="80">
        <f t="shared" si="5"/>
        <v>0</v>
      </c>
    </row>
    <row r="135" spans="2:7">
      <c r="B135" s="78"/>
      <c r="D135" s="73"/>
      <c r="E135" s="93"/>
      <c r="F135" s="79" t="str" cm="1">
        <f t="array" ref="F135">IFERROR(_xlfn.IFS(C135="Resourcing (Wages) - Excl GST",0,E135="Yes",D135/23*3,E135="No",D135*0.15),"")</f>
        <v/>
      </c>
      <c r="G135" s="80">
        <f t="shared" si="5"/>
        <v>0</v>
      </c>
    </row>
    <row r="136" spans="2:7">
      <c r="B136" s="78"/>
      <c r="D136" s="73"/>
      <c r="E136" s="93"/>
      <c r="F136" s="79" t="str" cm="1">
        <f t="array" ref="F136">IFERROR(_xlfn.IFS(C136="Resourcing (Wages) - Excl GST",0,E136="Yes",D136/23*3,E136="No",D136*0.15),"")</f>
        <v/>
      </c>
      <c r="G136" s="80">
        <f t="shared" si="5"/>
        <v>0</v>
      </c>
    </row>
    <row r="137" spans="2:7">
      <c r="B137" s="78"/>
      <c r="D137" s="73"/>
      <c r="E137" s="93"/>
      <c r="F137" s="79" t="str" cm="1">
        <f t="array" ref="F137">IFERROR(_xlfn.IFS(C137="Resourcing (Wages) - Excl GST",0,E137="Yes",D137/23*3,E137="No",D137*0.15),"")</f>
        <v/>
      </c>
      <c r="G137" s="80">
        <f t="shared" si="5"/>
        <v>0</v>
      </c>
    </row>
    <row r="138" spans="2:7">
      <c r="B138" s="78"/>
      <c r="D138" s="73"/>
      <c r="E138" s="93"/>
      <c r="F138" s="79" t="str" cm="1">
        <f t="array" ref="F138">IFERROR(_xlfn.IFS(C138="Resourcing (Wages) - Excl GST",0,E138="Yes",D138/23*3,E138="No",D138*0.15),"")</f>
        <v/>
      </c>
      <c r="G138" s="80">
        <f t="shared" si="5"/>
        <v>0</v>
      </c>
    </row>
    <row r="139" spans="2:7">
      <c r="B139" s="78"/>
      <c r="D139" s="73"/>
      <c r="E139" s="93"/>
      <c r="F139" s="79" t="str" cm="1">
        <f t="array" ref="F139">IFERROR(_xlfn.IFS(C139="Resourcing (Wages) - Excl GST",0,E139="Yes",D139/23*3,E139="No",D139*0.15),"")</f>
        <v/>
      </c>
      <c r="G139" s="80">
        <f t="shared" si="5"/>
        <v>0</v>
      </c>
    </row>
    <row r="140" spans="2:7">
      <c r="B140" s="78"/>
      <c r="D140" s="73"/>
      <c r="E140" s="93"/>
      <c r="F140" s="79" t="str" cm="1">
        <f t="array" ref="F140">IFERROR(_xlfn.IFS(C140="Resourcing (Wages) - Excl GST",0,E140="Yes",D140/23*3,E140="No",D140*0.15),"")</f>
        <v/>
      </c>
      <c r="G140" s="80">
        <f t="shared" si="5"/>
        <v>0</v>
      </c>
    </row>
    <row r="141" spans="2:7">
      <c r="B141" s="78"/>
      <c r="D141" s="73"/>
      <c r="E141" s="93"/>
      <c r="F141" s="79" t="str" cm="1">
        <f t="array" ref="F141">IFERROR(_xlfn.IFS(C141="Resourcing (Wages) - Excl GST",0,E141="Yes",D141/23*3,E141="No",D141*0.15),"")</f>
        <v/>
      </c>
      <c r="G141" s="80">
        <f t="shared" si="5"/>
        <v>0</v>
      </c>
    </row>
    <row r="142" spans="2:7">
      <c r="B142" s="78"/>
      <c r="D142" s="73"/>
      <c r="E142" s="93"/>
      <c r="F142" s="79" t="str" cm="1">
        <f t="array" ref="F142">IFERROR(_xlfn.IFS(C142="Resourcing (Wages) - Excl GST",0,E142="Yes",D142/23*3,E142="No",D142*0.15),"")</f>
        <v/>
      </c>
      <c r="G142" s="80">
        <f t="shared" si="5"/>
        <v>0</v>
      </c>
    </row>
    <row r="143" spans="2:7">
      <c r="B143" s="78"/>
      <c r="D143" s="73"/>
      <c r="E143" s="93"/>
      <c r="F143" s="79" t="str" cm="1">
        <f t="array" ref="F143">IFERROR(_xlfn.IFS(C143="Resourcing (Wages) - Excl GST",0,E143="Yes",D143/23*3,E143="No",D143*0.15),"")</f>
        <v/>
      </c>
      <c r="G143" s="80">
        <f t="shared" si="5"/>
        <v>0</v>
      </c>
    </row>
    <row r="144" spans="2:7">
      <c r="B144" s="78"/>
      <c r="D144" s="73"/>
      <c r="E144" s="93"/>
      <c r="F144" s="79" t="str" cm="1">
        <f t="array" ref="F144">IFERROR(_xlfn.IFS(C144="Resourcing (Wages) - Excl GST",0,E144="Yes",D144/23*3,E144="No",D144*0.15),"")</f>
        <v/>
      </c>
      <c r="G144" s="80">
        <f t="shared" si="5"/>
        <v>0</v>
      </c>
    </row>
    <row r="145" spans="2:7">
      <c r="B145" s="78"/>
      <c r="D145" s="73"/>
      <c r="E145" s="93"/>
      <c r="F145" s="79" t="str" cm="1">
        <f t="array" ref="F145">IFERROR(_xlfn.IFS(C145="Resourcing (Wages) - Excl GST",0,E145="Yes",D145/23*3,E145="No",D145*0.15),"")</f>
        <v/>
      </c>
      <c r="G145" s="80">
        <f t="shared" si="5"/>
        <v>0</v>
      </c>
    </row>
    <row r="146" spans="2:7">
      <c r="B146" s="78"/>
      <c r="D146" s="73"/>
      <c r="E146" s="93"/>
      <c r="F146" s="79" t="str" cm="1">
        <f t="array" ref="F146">IFERROR(_xlfn.IFS(C146="Resourcing (Wages) - Excl GST",0,E146="Yes",D146/23*3,E146="No",D146*0.15),"")</f>
        <v/>
      </c>
      <c r="G146" s="80">
        <f t="shared" si="5"/>
        <v>0</v>
      </c>
    </row>
    <row r="147" spans="2:7">
      <c r="B147" s="78"/>
      <c r="D147" s="73"/>
      <c r="E147" s="93"/>
      <c r="F147" s="79" t="str" cm="1">
        <f t="array" ref="F147">IFERROR(_xlfn.IFS(C147="Resourcing (Wages) - Excl GST",0,E147="Yes",D147/23*3,E147="No",D147*0.15),"")</f>
        <v/>
      </c>
      <c r="G147" s="80">
        <f t="shared" si="5"/>
        <v>0</v>
      </c>
    </row>
    <row r="148" spans="2:7">
      <c r="B148" s="78"/>
      <c r="D148" s="73"/>
      <c r="E148" s="93"/>
      <c r="F148" s="79" t="str" cm="1">
        <f t="array" ref="F148">IFERROR(_xlfn.IFS(C148="Resourcing (Wages) - Excl GST",0,E148="Yes",D148/23*3,E148="No",D148*0.15),"")</f>
        <v/>
      </c>
      <c r="G148" s="80">
        <f t="shared" si="5"/>
        <v>0</v>
      </c>
    </row>
    <row r="149" spans="2:7">
      <c r="B149" s="78"/>
      <c r="D149" s="73"/>
      <c r="E149" s="93"/>
      <c r="F149" s="79" t="str" cm="1">
        <f t="array" ref="F149">IFERROR(_xlfn.IFS(C149="Resourcing (Wages) - Excl GST",0,E149="Yes",D149/23*3,E149="No",D149*0.15),"")</f>
        <v/>
      </c>
      <c r="G149" s="80">
        <f t="shared" si="5"/>
        <v>0</v>
      </c>
    </row>
    <row r="150" spans="2:7">
      <c r="B150" s="78"/>
      <c r="D150" s="73"/>
      <c r="E150" s="93"/>
      <c r="F150" s="79" t="str" cm="1">
        <f t="array" ref="F150">IFERROR(_xlfn.IFS(C150="Resourcing (Wages) - Excl GST",0,E150="Yes",D150/23*3,E150="No",D150*0.15),"")</f>
        <v/>
      </c>
      <c r="G150" s="80">
        <f t="shared" si="5"/>
        <v>0</v>
      </c>
    </row>
    <row r="151" spans="2:7">
      <c r="B151" s="78"/>
      <c r="D151" s="73"/>
      <c r="E151" s="93"/>
      <c r="F151" s="79" t="str" cm="1">
        <f t="array" ref="F151">IFERROR(_xlfn.IFS(C151="Resourcing (Wages) - Excl GST",0,E151="Yes",D151/23*3,E151="No",D151*0.15),"")</f>
        <v/>
      </c>
      <c r="G151" s="80">
        <f t="shared" si="5"/>
        <v>0</v>
      </c>
    </row>
    <row r="152" spans="2:7">
      <c r="B152" s="78"/>
      <c r="D152" s="73"/>
      <c r="E152" s="93"/>
      <c r="F152" s="79" t="str" cm="1">
        <f t="array" ref="F152">IFERROR(_xlfn.IFS(C152="Resourcing (Wages) - Excl GST",0,E152="Yes",D152/23*3,E152="No",D152*0.15),"")</f>
        <v/>
      </c>
      <c r="G152" s="80">
        <f t="shared" si="5"/>
        <v>0</v>
      </c>
    </row>
    <row r="153" spans="2:7">
      <c r="B153" s="78"/>
      <c r="D153" s="73"/>
      <c r="E153" s="93"/>
      <c r="F153" s="79" t="str" cm="1">
        <f t="array" ref="F153">IFERROR(_xlfn.IFS(C153="Resourcing (Wages) - Excl GST",0,E153="Yes",D153/23*3,E153="No",D153*0.15),"")</f>
        <v/>
      </c>
      <c r="G153" s="80">
        <f t="shared" si="5"/>
        <v>0</v>
      </c>
    </row>
    <row r="154" spans="2:7">
      <c r="B154" s="78"/>
      <c r="D154" s="73"/>
      <c r="E154" s="93"/>
      <c r="F154" s="79" t="str" cm="1">
        <f t="array" ref="F154">IFERROR(_xlfn.IFS(C154="Resourcing (Wages) - Excl GST",0,E154="Yes",D154/23*3,E154="No",D154*0.15),"")</f>
        <v/>
      </c>
      <c r="G154" s="80">
        <f t="shared" si="5"/>
        <v>0</v>
      </c>
    </row>
    <row r="155" spans="2:7">
      <c r="B155" s="78"/>
      <c r="D155" s="73"/>
      <c r="E155" s="93"/>
      <c r="F155" s="79" t="str" cm="1">
        <f t="array" ref="F155">IFERROR(_xlfn.IFS(C155="Resourcing (Wages) - Excl GST",0,E155="Yes",D155/23*3,E155="No",D155*0.15),"")</f>
        <v/>
      </c>
      <c r="G155" s="80">
        <f t="shared" si="5"/>
        <v>0</v>
      </c>
    </row>
    <row r="156" spans="2:7">
      <c r="B156" s="78"/>
      <c r="D156" s="73"/>
      <c r="E156" s="93"/>
      <c r="F156" s="79" t="str" cm="1">
        <f t="array" ref="F156">IFERROR(_xlfn.IFS(C156="Resourcing (Wages) - Excl GST",0,E156="Yes",D156/23*3,E156="No",D156*0.15),"")</f>
        <v/>
      </c>
      <c r="G156" s="80">
        <f t="shared" si="5"/>
        <v>0</v>
      </c>
    </row>
    <row r="157" spans="2:7">
      <c r="B157" s="78"/>
      <c r="D157" s="73"/>
      <c r="E157" s="93"/>
      <c r="F157" s="79" t="str" cm="1">
        <f t="array" ref="F157">IFERROR(_xlfn.IFS(C157="Resourcing (Wages) - Excl GST",0,E157="Yes",D157/23*3,E157="No",D157*0.15),"")</f>
        <v/>
      </c>
      <c r="G157" s="80">
        <f t="shared" si="5"/>
        <v>0</v>
      </c>
    </row>
    <row r="158" spans="2:7">
      <c r="B158" s="78"/>
      <c r="D158" s="73"/>
      <c r="E158" s="93"/>
      <c r="F158" s="79" t="str" cm="1">
        <f t="array" ref="F158">IFERROR(_xlfn.IFS(C158="Resourcing (Wages) - Excl GST",0,E158="Yes",D158/23*3,E158="No",D158*0.15),"")</f>
        <v/>
      </c>
      <c r="G158" s="80">
        <f t="shared" si="5"/>
        <v>0</v>
      </c>
    </row>
    <row r="159" spans="2:7">
      <c r="B159" s="78"/>
      <c r="D159" s="73"/>
      <c r="E159" s="93"/>
      <c r="F159" s="79" t="str" cm="1">
        <f t="array" ref="F159">IFERROR(_xlfn.IFS(C159="Resourcing (Wages) - Excl GST",0,E159="Yes",D159/23*3,E159="No",D159*0.15),"")</f>
        <v/>
      </c>
      <c r="G159" s="80">
        <f t="shared" si="5"/>
        <v>0</v>
      </c>
    </row>
    <row r="160" spans="2:7">
      <c r="B160" s="78"/>
      <c r="D160" s="73"/>
      <c r="E160" s="93"/>
      <c r="F160" s="79" t="str" cm="1">
        <f t="array" ref="F160">IFERROR(_xlfn.IFS(C160="Resourcing (Wages) - Excl GST",0,E160="Yes",D160/23*3,E160="No",D160*0.15),"")</f>
        <v/>
      </c>
      <c r="G160" s="80">
        <f t="shared" si="5"/>
        <v>0</v>
      </c>
    </row>
    <row r="161" spans="2:7">
      <c r="B161" s="78"/>
      <c r="D161" s="73"/>
      <c r="E161" s="93"/>
      <c r="F161" s="79" t="str" cm="1">
        <f t="array" ref="F161">IFERROR(_xlfn.IFS(C161="Resourcing (Wages) - Excl GST",0,E161="Yes",D161/23*3,E161="No",D161*0.15),"")</f>
        <v/>
      </c>
      <c r="G161" s="80">
        <f t="shared" ref="G161:G202" si="6">IF(E161="Yes",D161-F161,D161)</f>
        <v>0</v>
      </c>
    </row>
    <row r="162" spans="2:7">
      <c r="B162" s="78"/>
      <c r="D162" s="73"/>
      <c r="E162" s="93"/>
      <c r="F162" s="79" t="str" cm="1">
        <f t="array" ref="F162">IFERROR(_xlfn.IFS(C162="Resourcing (Wages) - Excl GST",0,E162="Yes",D162/23*3,E162="No",D162*0.15),"")</f>
        <v/>
      </c>
      <c r="G162" s="80">
        <f t="shared" si="6"/>
        <v>0</v>
      </c>
    </row>
    <row r="163" spans="2:7">
      <c r="B163" s="78"/>
      <c r="D163" s="73"/>
      <c r="E163" s="93"/>
      <c r="F163" s="79" t="str" cm="1">
        <f t="array" ref="F163">IFERROR(_xlfn.IFS(C163="Resourcing (Wages) - Excl GST",0,E163="Yes",D163/23*3,E163="No",D163*0.15),"")</f>
        <v/>
      </c>
      <c r="G163" s="80">
        <f t="shared" si="6"/>
        <v>0</v>
      </c>
    </row>
    <row r="164" spans="2:7">
      <c r="B164" s="78"/>
      <c r="D164" s="73"/>
      <c r="E164" s="93"/>
      <c r="F164" s="79" t="str" cm="1">
        <f t="array" ref="F164">IFERROR(_xlfn.IFS(C164="Resourcing (Wages) - Excl GST",0,E164="Yes",D164/23*3,E164="No",D164*0.15),"")</f>
        <v/>
      </c>
      <c r="G164" s="80">
        <f t="shared" si="6"/>
        <v>0</v>
      </c>
    </row>
    <row r="165" spans="2:7">
      <c r="B165" s="78"/>
      <c r="D165" s="73"/>
      <c r="E165" s="93"/>
      <c r="F165" s="79" t="str" cm="1">
        <f t="array" ref="F165">IFERROR(_xlfn.IFS(C165="Resourcing (Wages) - Excl GST",0,E165="Yes",D165/23*3,E165="No",D165*0.15),"")</f>
        <v/>
      </c>
      <c r="G165" s="80">
        <f t="shared" si="6"/>
        <v>0</v>
      </c>
    </row>
    <row r="166" spans="2:7">
      <c r="B166" s="78"/>
      <c r="D166" s="73"/>
      <c r="E166" s="93"/>
      <c r="F166" s="79" t="str" cm="1">
        <f t="array" ref="F166">IFERROR(_xlfn.IFS(C166="Resourcing (Wages) - Excl GST",0,E166="Yes",D166/23*3,E166="No",D166*0.15),"")</f>
        <v/>
      </c>
      <c r="G166" s="80">
        <f t="shared" si="6"/>
        <v>0</v>
      </c>
    </row>
    <row r="167" spans="2:7">
      <c r="B167" s="78"/>
      <c r="D167" s="73"/>
      <c r="E167" s="93"/>
      <c r="F167" s="79" t="str" cm="1">
        <f t="array" ref="F167">IFERROR(_xlfn.IFS(C167="Resourcing (Wages) - Excl GST",0,E167="Yes",D167/23*3,E167="No",D167*0.15),"")</f>
        <v/>
      </c>
      <c r="G167" s="80">
        <f t="shared" si="6"/>
        <v>0</v>
      </c>
    </row>
    <row r="168" spans="2:7">
      <c r="B168" s="78"/>
      <c r="D168" s="73"/>
      <c r="E168" s="93"/>
      <c r="F168" s="79" t="str" cm="1">
        <f t="array" ref="F168">IFERROR(_xlfn.IFS(C168="Resourcing (Wages) - Excl GST",0,E168="Yes",D168/23*3,E168="No",D168*0.15),"")</f>
        <v/>
      </c>
      <c r="G168" s="80">
        <f t="shared" si="6"/>
        <v>0</v>
      </c>
    </row>
    <row r="169" spans="2:7">
      <c r="B169" s="78"/>
      <c r="D169" s="73"/>
      <c r="E169" s="93"/>
      <c r="F169" s="79" t="str" cm="1">
        <f t="array" ref="F169">IFERROR(_xlfn.IFS(C169="Resourcing (Wages) - Excl GST",0,E169="Yes",D169/23*3,E169="No",D169*0.15),"")</f>
        <v/>
      </c>
      <c r="G169" s="80">
        <f t="shared" si="6"/>
        <v>0</v>
      </c>
    </row>
    <row r="170" spans="2:7">
      <c r="B170" s="78"/>
      <c r="D170" s="73"/>
      <c r="E170" s="93"/>
      <c r="F170" s="79" t="str" cm="1">
        <f t="array" ref="F170">IFERROR(_xlfn.IFS(C170="Resourcing (Wages) - Excl GST",0,E170="Yes",D170/23*3,E170="No",D170*0.15),"")</f>
        <v/>
      </c>
      <c r="G170" s="80">
        <f t="shared" si="6"/>
        <v>0</v>
      </c>
    </row>
    <row r="171" spans="2:7">
      <c r="B171" s="78"/>
      <c r="D171" s="73"/>
      <c r="E171" s="93"/>
      <c r="F171" s="79" t="str" cm="1">
        <f t="array" ref="F171">IFERROR(_xlfn.IFS(C171="Resourcing (Wages) - Excl GST",0,E171="Yes",D171/23*3,E171="No",D171*0.15),"")</f>
        <v/>
      </c>
      <c r="G171" s="80">
        <f t="shared" si="6"/>
        <v>0</v>
      </c>
    </row>
    <row r="172" spans="2:7">
      <c r="B172" s="78"/>
      <c r="D172" s="73"/>
      <c r="E172" s="93"/>
      <c r="F172" s="79" t="str" cm="1">
        <f t="array" ref="F172">IFERROR(_xlfn.IFS(C172="Resourcing (Wages) - Excl GST",0,E172="Yes",D172/23*3,E172="No",D172*0.15),"")</f>
        <v/>
      </c>
      <c r="G172" s="80">
        <f t="shared" si="6"/>
        <v>0</v>
      </c>
    </row>
    <row r="173" spans="2:7">
      <c r="B173" s="78"/>
      <c r="D173" s="73"/>
      <c r="E173" s="93"/>
      <c r="F173" s="79" t="str" cm="1">
        <f t="array" ref="F173">IFERROR(_xlfn.IFS(C173="Resourcing (Wages) - Excl GST",0,E173="Yes",D173/23*3,E173="No",D173*0.15),"")</f>
        <v/>
      </c>
      <c r="G173" s="80">
        <f t="shared" si="6"/>
        <v>0</v>
      </c>
    </row>
    <row r="174" spans="2:7">
      <c r="B174" s="78"/>
      <c r="D174" s="73"/>
      <c r="E174" s="93"/>
      <c r="F174" s="79" t="str" cm="1">
        <f t="array" ref="F174">IFERROR(_xlfn.IFS(C174="Resourcing (Wages) - Excl GST",0,E174="Yes",D174/23*3,E174="No",D174*0.15),"")</f>
        <v/>
      </c>
      <c r="G174" s="80">
        <f t="shared" si="6"/>
        <v>0</v>
      </c>
    </row>
    <row r="175" spans="2:7">
      <c r="B175" s="78"/>
      <c r="D175" s="73"/>
      <c r="E175" s="93"/>
      <c r="F175" s="79" t="str" cm="1">
        <f t="array" ref="F175">IFERROR(_xlfn.IFS(C175="Resourcing (Wages) - Excl GST",0,E175="Yes",D175/23*3,E175="No",D175*0.15),"")</f>
        <v/>
      </c>
      <c r="G175" s="80">
        <f t="shared" si="6"/>
        <v>0</v>
      </c>
    </row>
    <row r="176" spans="2:7">
      <c r="B176" s="78"/>
      <c r="D176" s="73"/>
      <c r="E176" s="93"/>
      <c r="F176" s="79" t="str" cm="1">
        <f t="array" ref="F176">IFERROR(_xlfn.IFS(C176="Resourcing (Wages) - Excl GST",0,E176="Yes",D176/23*3,E176="No",D176*0.15),"")</f>
        <v/>
      </c>
      <c r="G176" s="80">
        <f t="shared" si="6"/>
        <v>0</v>
      </c>
    </row>
    <row r="177" spans="2:7">
      <c r="B177" s="78"/>
      <c r="D177" s="73"/>
      <c r="E177" s="93"/>
      <c r="F177" s="79" t="str" cm="1">
        <f t="array" ref="F177">IFERROR(_xlfn.IFS(C177="Resourcing (Wages) - Excl GST",0,E177="Yes",D177/23*3,E177="No",D177*0.15),"")</f>
        <v/>
      </c>
      <c r="G177" s="80">
        <f t="shared" si="6"/>
        <v>0</v>
      </c>
    </row>
    <row r="178" spans="2:7">
      <c r="B178" s="78"/>
      <c r="D178" s="73"/>
      <c r="E178" s="93"/>
      <c r="F178" s="79" t="str" cm="1">
        <f t="array" ref="F178">IFERROR(_xlfn.IFS(C178="Resourcing (Wages) - Excl GST",0,E178="Yes",D178/23*3,E178="No",D178*0.15),"")</f>
        <v/>
      </c>
      <c r="G178" s="80">
        <f t="shared" si="6"/>
        <v>0</v>
      </c>
    </row>
    <row r="179" spans="2:7">
      <c r="B179" s="78"/>
      <c r="D179" s="73"/>
      <c r="E179" s="93"/>
      <c r="F179" s="79" t="str" cm="1">
        <f t="array" ref="F179">IFERROR(_xlfn.IFS(C179="Resourcing (Wages) - Excl GST",0,E179="Yes",D179/23*3,E179="No",D179*0.15),"")</f>
        <v/>
      </c>
      <c r="G179" s="80">
        <f t="shared" si="6"/>
        <v>0</v>
      </c>
    </row>
    <row r="180" spans="2:7">
      <c r="B180" s="78"/>
      <c r="D180" s="73"/>
      <c r="E180" s="93"/>
      <c r="F180" s="79" t="str" cm="1">
        <f t="array" ref="F180">IFERROR(_xlfn.IFS(C180="Resourcing (Wages) - Excl GST",0,E180="Yes",D180/23*3,E180="No",D180*0.15),"")</f>
        <v/>
      </c>
      <c r="G180" s="80">
        <f t="shared" si="6"/>
        <v>0</v>
      </c>
    </row>
    <row r="181" spans="2:7">
      <c r="B181" s="78"/>
      <c r="D181" s="73"/>
      <c r="E181" s="93"/>
      <c r="F181" s="79" t="str" cm="1">
        <f t="array" ref="F181">IFERROR(_xlfn.IFS(C181="Resourcing (Wages) - Excl GST",0,E181="Yes",D181/23*3,E181="No",D181*0.15),"")</f>
        <v/>
      </c>
      <c r="G181" s="80">
        <f t="shared" si="6"/>
        <v>0</v>
      </c>
    </row>
    <row r="182" spans="2:7">
      <c r="B182" s="78"/>
      <c r="D182" s="73"/>
      <c r="E182" s="93"/>
      <c r="F182" s="79" t="str" cm="1">
        <f t="array" ref="F182">IFERROR(_xlfn.IFS(C182="Resourcing (Wages) - Excl GST",0,E182="Yes",D182/23*3,E182="No",D182*0.15),"")</f>
        <v/>
      </c>
      <c r="G182" s="80">
        <f t="shared" si="6"/>
        <v>0</v>
      </c>
    </row>
    <row r="183" spans="2:7">
      <c r="B183" s="78"/>
      <c r="D183" s="73"/>
      <c r="E183" s="93"/>
      <c r="F183" s="79" t="str" cm="1">
        <f t="array" ref="F183">IFERROR(_xlfn.IFS(C183="Resourcing (Wages) - Excl GST",0,E183="Yes",D183/23*3,E183="No",D183*0.15),"")</f>
        <v/>
      </c>
      <c r="G183" s="80">
        <f t="shared" si="6"/>
        <v>0</v>
      </c>
    </row>
    <row r="184" spans="2:7">
      <c r="B184" s="78"/>
      <c r="D184" s="73"/>
      <c r="E184" s="93"/>
      <c r="F184" s="79" t="str" cm="1">
        <f t="array" ref="F184">IFERROR(_xlfn.IFS(C184="Resourcing (Wages) - Excl GST",0,E184="Yes",D184/23*3,E184="No",D184*0.15),"")</f>
        <v/>
      </c>
      <c r="G184" s="80">
        <f t="shared" si="6"/>
        <v>0</v>
      </c>
    </row>
    <row r="185" spans="2:7">
      <c r="B185" s="78"/>
      <c r="D185" s="73"/>
      <c r="E185" s="93"/>
      <c r="F185" s="79" t="str" cm="1">
        <f t="array" ref="F185">IFERROR(_xlfn.IFS(C185="Resourcing (Wages) - Excl GST",0,E185="Yes",D185/23*3,E185="No",D185*0.15),"")</f>
        <v/>
      </c>
      <c r="G185" s="80">
        <f t="shared" si="6"/>
        <v>0</v>
      </c>
    </row>
    <row r="186" spans="2:7">
      <c r="B186" s="78"/>
      <c r="D186" s="73"/>
      <c r="E186" s="93"/>
      <c r="F186" s="79" t="str" cm="1">
        <f t="array" ref="F186">IFERROR(_xlfn.IFS(C186="Resourcing (Wages) - Excl GST",0,E186="Yes",D186/23*3,E186="No",D186*0.15),"")</f>
        <v/>
      </c>
      <c r="G186" s="80">
        <f t="shared" si="6"/>
        <v>0</v>
      </c>
    </row>
    <row r="187" spans="2:7">
      <c r="B187" s="78"/>
      <c r="D187" s="73"/>
      <c r="E187" s="93"/>
      <c r="F187" s="79" t="str" cm="1">
        <f t="array" ref="F187">IFERROR(_xlfn.IFS(C187="Resourcing (Wages) - Excl GST",0,E187="Yes",D187/23*3,E187="No",D187*0.15),"")</f>
        <v/>
      </c>
      <c r="G187" s="80">
        <f t="shared" si="6"/>
        <v>0</v>
      </c>
    </row>
    <row r="188" spans="2:7">
      <c r="B188" s="78"/>
      <c r="D188" s="73"/>
      <c r="E188" s="93"/>
      <c r="F188" s="79" t="str" cm="1">
        <f t="array" ref="F188">IFERROR(_xlfn.IFS(C188="Resourcing (Wages) - Excl GST",0,E188="Yes",D188/23*3,E188="No",D188*0.15),"")</f>
        <v/>
      </c>
      <c r="G188" s="80">
        <f t="shared" si="6"/>
        <v>0</v>
      </c>
    </row>
    <row r="189" spans="2:7">
      <c r="B189" s="78"/>
      <c r="D189" s="73"/>
      <c r="E189" s="93"/>
      <c r="F189" s="79" t="str" cm="1">
        <f t="array" ref="F189">IFERROR(_xlfn.IFS(C189="Resourcing (Wages) - Excl GST",0,E189="Yes",D189/23*3,E189="No",D189*0.15),"")</f>
        <v/>
      </c>
      <c r="G189" s="80">
        <f t="shared" si="6"/>
        <v>0</v>
      </c>
    </row>
    <row r="190" spans="2:7">
      <c r="B190" s="78"/>
      <c r="D190" s="73"/>
      <c r="E190" s="93"/>
      <c r="F190" s="79" t="str" cm="1">
        <f t="array" ref="F190">IFERROR(_xlfn.IFS(C190="Resourcing (Wages) - Excl GST",0,E190="Yes",D190/23*3,E190="No",D190*0.15),"")</f>
        <v/>
      </c>
      <c r="G190" s="80">
        <f t="shared" si="6"/>
        <v>0</v>
      </c>
    </row>
    <row r="191" spans="2:7">
      <c r="B191" s="78"/>
      <c r="D191" s="73"/>
      <c r="E191" s="93"/>
      <c r="F191" s="79" t="str" cm="1">
        <f t="array" ref="F191">IFERROR(_xlfn.IFS(C191="Resourcing (Wages) - Excl GST",0,E191="Yes",D191/23*3,E191="No",D191*0.15),"")</f>
        <v/>
      </c>
      <c r="G191" s="80">
        <f t="shared" si="6"/>
        <v>0</v>
      </c>
    </row>
    <row r="192" spans="2:7">
      <c r="B192" s="78"/>
      <c r="D192" s="73"/>
      <c r="E192" s="93"/>
      <c r="F192" s="79" t="str" cm="1">
        <f t="array" ref="F192">IFERROR(_xlfn.IFS(C192="Resourcing (Wages) - Excl GST",0,E192="Yes",D192/23*3,E192="No",D192*0.15),"")</f>
        <v/>
      </c>
      <c r="G192" s="80">
        <f t="shared" si="6"/>
        <v>0</v>
      </c>
    </row>
    <row r="193" spans="2:7">
      <c r="B193" s="78"/>
      <c r="D193" s="73"/>
      <c r="E193" s="93"/>
      <c r="F193" s="79" t="str" cm="1">
        <f t="array" ref="F193">IFERROR(_xlfn.IFS(C193="Resourcing (Wages) - Excl GST",0,E193="Yes",D193/23*3,E193="No",D193*0.15),"")</f>
        <v/>
      </c>
      <c r="G193" s="80">
        <f t="shared" si="6"/>
        <v>0</v>
      </c>
    </row>
    <row r="194" spans="2:7">
      <c r="B194" s="78"/>
      <c r="D194" s="73"/>
      <c r="E194" s="93"/>
      <c r="F194" s="79" t="str" cm="1">
        <f t="array" ref="F194">IFERROR(_xlfn.IFS(C194="Resourcing (Wages) - Excl GST",0,E194="Yes",D194/23*3,E194="No",D194*0.15),"")</f>
        <v/>
      </c>
      <c r="G194" s="80">
        <f t="shared" si="6"/>
        <v>0</v>
      </c>
    </row>
    <row r="195" spans="2:7">
      <c r="B195" s="78"/>
      <c r="D195" s="73"/>
      <c r="E195" s="93"/>
      <c r="F195" s="79" t="str" cm="1">
        <f t="array" ref="F195">IFERROR(_xlfn.IFS(C195="Resourcing (Wages) - Excl GST",0,E195="Yes",D195/23*3,E195="No",D195*0.15),"")</f>
        <v/>
      </c>
      <c r="G195" s="80">
        <f t="shared" si="6"/>
        <v>0</v>
      </c>
    </row>
    <row r="196" spans="2:7">
      <c r="B196" s="78"/>
      <c r="D196" s="73"/>
      <c r="E196" s="93"/>
      <c r="F196" s="79" t="str" cm="1">
        <f t="array" ref="F196">IFERROR(_xlfn.IFS(C196="Resourcing (Wages) - Excl GST",0,E196="Yes",D196/23*3,E196="No",D196*0.15),"")</f>
        <v/>
      </c>
      <c r="G196" s="80">
        <f t="shared" si="6"/>
        <v>0</v>
      </c>
    </row>
    <row r="197" spans="2:7">
      <c r="B197" s="78"/>
      <c r="D197" s="73"/>
      <c r="E197" s="93"/>
      <c r="F197" s="79" t="str" cm="1">
        <f t="array" ref="F197">IFERROR(_xlfn.IFS(C197="Resourcing (Wages) - Excl GST",0,E197="Yes",D197/23*3,E197="No",D197*0.15),"")</f>
        <v/>
      </c>
      <c r="G197" s="80">
        <f t="shared" si="6"/>
        <v>0</v>
      </c>
    </row>
    <row r="198" spans="2:7">
      <c r="B198" s="78"/>
      <c r="D198" s="73"/>
      <c r="E198" s="93"/>
      <c r="F198" s="79" t="str" cm="1">
        <f t="array" ref="F198">IFERROR(_xlfn.IFS(C198="Resourcing (Wages) - Excl GST",0,E198="Yes",D198/23*3,E198="No",D198*0.15),"")</f>
        <v/>
      </c>
      <c r="G198" s="80">
        <f t="shared" si="6"/>
        <v>0</v>
      </c>
    </row>
    <row r="199" spans="2:7">
      <c r="B199" s="78"/>
      <c r="D199" s="73"/>
      <c r="E199" s="93"/>
      <c r="F199" s="79" t="str" cm="1">
        <f t="array" ref="F199">IFERROR(_xlfn.IFS(C199="Resourcing (Wages) - Excl GST",0,E199="Yes",D199/23*3,E199="No",D199*0.15),"")</f>
        <v/>
      </c>
      <c r="G199" s="80">
        <f t="shared" si="6"/>
        <v>0</v>
      </c>
    </row>
    <row r="200" spans="2:7">
      <c r="B200" s="78"/>
      <c r="D200" s="73"/>
      <c r="E200" s="93"/>
      <c r="F200" s="79" t="str" cm="1">
        <f t="array" ref="F200">IFERROR(_xlfn.IFS(C200="Resourcing (Wages) - Excl GST",0,E200="Yes",D200/23*3,E200="No",D200*0.15),"")</f>
        <v/>
      </c>
      <c r="G200" s="80">
        <f t="shared" si="6"/>
        <v>0</v>
      </c>
    </row>
    <row r="201" spans="2:7">
      <c r="B201" s="78"/>
      <c r="D201" s="73"/>
      <c r="E201" s="93"/>
      <c r="F201" s="79" t="str" cm="1">
        <f t="array" ref="F201">IFERROR(_xlfn.IFS(C201="Resourcing (Wages) - Excl GST",0,E201="Yes",D201/23*3,E201="No",D201*0.15),"")</f>
        <v/>
      </c>
      <c r="G201" s="80">
        <f t="shared" si="6"/>
        <v>0</v>
      </c>
    </row>
    <row r="202" spans="2:7">
      <c r="B202" s="78"/>
      <c r="C202" s="89"/>
      <c r="D202" s="90"/>
      <c r="E202" s="94"/>
      <c r="F202" s="91" t="str" cm="1">
        <f t="array" ref="F202">IFERROR(_xlfn.IFS(C202="Resourcing (Wages) - Excl GST",0,E202="Yes",D202/23*3,E202="No",D202*0.15),"")</f>
        <v/>
      </c>
      <c r="G202" s="92">
        <f t="shared" si="6"/>
        <v>0</v>
      </c>
    </row>
    <row r="203" spans="2:7">
      <c r="B203" s="78"/>
    </row>
    <row r="204" spans="2:7">
      <c r="B204" s="78"/>
    </row>
    <row r="205" spans="2:7">
      <c r="B205" s="78"/>
    </row>
    <row r="206" spans="2:7">
      <c r="B206" s="78"/>
    </row>
    <row r="207" spans="2:7">
      <c r="B207" s="78"/>
    </row>
    <row r="208" spans="2:7">
      <c r="B208" s="78"/>
    </row>
    <row r="209" spans="2:2">
      <c r="B209" s="78"/>
    </row>
    <row r="210" spans="2:2">
      <c r="B210" s="78"/>
    </row>
    <row r="211" spans="2:2">
      <c r="B211" s="78"/>
    </row>
    <row r="212" spans="2:2">
      <c r="B212" s="78"/>
    </row>
    <row r="213" spans="2:2">
      <c r="B213" s="78"/>
    </row>
    <row r="214" spans="2:2">
      <c r="B214" s="78"/>
    </row>
    <row r="215" spans="2:2">
      <c r="B215" s="78"/>
    </row>
    <row r="216" spans="2:2">
      <c r="B216" s="78"/>
    </row>
    <row r="217" spans="2:2">
      <c r="B217" s="78"/>
    </row>
  </sheetData>
  <mergeCells count="13">
    <mergeCell ref="W14:X14"/>
    <mergeCell ref="Y14:Z14"/>
    <mergeCell ref="AA14:AB14"/>
    <mergeCell ref="B8:E8"/>
    <mergeCell ref="B10:G10"/>
    <mergeCell ref="B12:G12"/>
    <mergeCell ref="I12:AC12"/>
    <mergeCell ref="K14:L14"/>
    <mergeCell ref="M14:N14"/>
    <mergeCell ref="O14:P14"/>
    <mergeCell ref="Q14:R14"/>
    <mergeCell ref="S14:T14"/>
    <mergeCell ref="U14:V14"/>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ignoredErrors>
    <ignoredError sqref="L15:AB15 L17:Y17 M20 M18 M19 O18 O19 O20 Q18 Q19 Q20 S18 S19 S20 U18 U19 U20 W18 W19 W20 Y18 Y19 Y20 AA17 AA18 AA19 AA20" 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E121D14-1BDD-47BD-B719-4E8C0B116F6C}">
          <x14:formula1>
            <xm:f>'Ref Data'!$F$2:$F$9</xm:f>
          </x14:formula1>
          <xm:sqref>C15:C202</xm:sqref>
        </x14:dataValidation>
        <x14:dataValidation type="list" allowBlank="1" showInputMessage="1" showErrorMessage="1" xr:uid="{B370AF78-0A94-427E-91EF-606D19CA63E7}">
          <x14:formula1>
            <xm:f>'Ref Data'!$G$2:$G$3</xm:f>
          </x14:formula1>
          <xm:sqref>E15:E202</xm:sqref>
        </x14:dataValidation>
        <x14:dataValidation type="list" allowBlank="1" showInputMessage="1" showErrorMessage="1" xr:uid="{F5814028-062C-4519-A7D4-3CD3BDCABC55}">
          <x14:formula1>
            <xm:f>'Ref Data'!$C$14:$C$18</xm:f>
          </x14:formula1>
          <xm:sqref>B15:B217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2EF3A-DADB-4930-BCBE-A4FDBCE17D75}">
  <sheetPr>
    <pageSetUpPr fitToPage="1"/>
  </sheetPr>
  <dimension ref="A7:Z1000"/>
  <sheetViews>
    <sheetView showGridLines="0" showRowColHeaders="0" zoomScale="75" zoomScaleNormal="75" workbookViewId="0">
      <selection activeCell="B8" sqref="B8:G8"/>
    </sheetView>
  </sheetViews>
  <sheetFormatPr defaultColWidth="14.42578125" defaultRowHeight="15" customHeight="1"/>
  <cols>
    <col min="1" max="1" width="8.7109375" style="164" customWidth="1"/>
    <col min="2" max="5" width="13.7109375" style="164" customWidth="1"/>
    <col min="6" max="6" width="21" style="164" customWidth="1"/>
    <col min="7" max="7" width="9.140625" style="164" customWidth="1"/>
    <col min="8" max="8" width="25.140625" style="164" customWidth="1"/>
    <col min="9" max="9" width="12.5703125" style="164" customWidth="1"/>
    <col min="10" max="10" width="37.140625" style="164" customWidth="1"/>
    <col min="11" max="11" width="3.5703125" style="164" customWidth="1"/>
    <col min="12" max="26" width="8.7109375" style="164" customWidth="1"/>
    <col min="27" max="16384" width="14.42578125" style="164"/>
  </cols>
  <sheetData>
    <row r="7" spans="2:12" ht="26.45" customHeight="1"/>
    <row r="8" spans="2:12" ht="26.25">
      <c r="B8" s="281" t="s">
        <v>0</v>
      </c>
      <c r="C8" s="281"/>
      <c r="D8" s="281"/>
      <c r="E8" s="281"/>
      <c r="F8" s="281"/>
      <c r="G8" s="281"/>
      <c r="H8" s="165"/>
      <c r="I8" s="165"/>
    </row>
    <row r="9" spans="2:12" ht="26.25">
      <c r="B9" s="205" t="s">
        <v>106</v>
      </c>
      <c r="C9" s="205"/>
      <c r="D9" s="205"/>
      <c r="E9" s="205"/>
      <c r="F9" s="205"/>
      <c r="G9" s="205"/>
      <c r="H9" s="205"/>
      <c r="I9" s="205"/>
      <c r="J9" s="205"/>
    </row>
    <row r="11" spans="2:12" ht="24" customHeight="1">
      <c r="B11" s="282" t="s">
        <v>107</v>
      </c>
      <c r="C11" s="282"/>
      <c r="D11" s="282"/>
      <c r="E11" s="282"/>
      <c r="F11" s="282"/>
      <c r="G11" s="282"/>
      <c r="H11" s="282"/>
      <c r="I11" s="282"/>
      <c r="J11" s="282"/>
    </row>
    <row r="12" spans="2:12" ht="24" customHeight="1">
      <c r="B12" s="208" t="s">
        <v>108</v>
      </c>
      <c r="C12" s="283"/>
      <c r="D12" s="283"/>
      <c r="E12" s="283"/>
      <c r="F12" s="219"/>
      <c r="G12" s="284"/>
      <c r="H12" s="284"/>
      <c r="I12" s="284"/>
      <c r="J12" s="285"/>
      <c r="L12" s="168" t="s">
        <v>109</v>
      </c>
    </row>
    <row r="13" spans="2:12" ht="24" customHeight="1">
      <c r="B13" s="208" t="s">
        <v>110</v>
      </c>
      <c r="C13" s="283"/>
      <c r="D13" s="283"/>
      <c r="E13" s="283"/>
      <c r="F13" s="169"/>
      <c r="G13" s="166"/>
      <c r="H13" s="166"/>
      <c r="I13" s="166"/>
      <c r="J13" s="167"/>
      <c r="L13" s="168" t="s">
        <v>111</v>
      </c>
    </row>
    <row r="14" spans="2:12" ht="24" customHeight="1">
      <c r="B14" s="208" t="s">
        <v>112</v>
      </c>
      <c r="C14" s="283"/>
      <c r="D14" s="283"/>
      <c r="E14" s="283"/>
      <c r="F14" s="214" t="str">
        <f>IFERROR(VLOOKUP(F13,'school data '!A5:C1005,2,FALSE),"please enter / check school ID number" )</f>
        <v>please enter / check school ID number</v>
      </c>
      <c r="G14" s="286"/>
      <c r="H14" s="286"/>
      <c r="I14" s="286"/>
      <c r="J14" s="287"/>
      <c r="L14" s="168" t="s">
        <v>113</v>
      </c>
    </row>
    <row r="15" spans="2:12" ht="24" customHeight="1">
      <c r="B15" s="208" t="s">
        <v>114</v>
      </c>
      <c r="C15" s="283"/>
      <c r="D15" s="283"/>
      <c r="E15" s="283"/>
      <c r="F15" s="215" t="s">
        <v>95</v>
      </c>
      <c r="G15" s="284"/>
      <c r="H15" s="284"/>
      <c r="I15" s="284"/>
      <c r="J15" s="285"/>
      <c r="L15" s="168" t="s">
        <v>115</v>
      </c>
    </row>
    <row r="16" spans="2:12" ht="24" customHeight="1">
      <c r="B16" s="208" t="s">
        <v>116</v>
      </c>
      <c r="C16" s="283"/>
      <c r="D16" s="283"/>
      <c r="E16" s="283"/>
      <c r="F16" s="216"/>
      <c r="G16" s="284"/>
      <c r="H16" s="284"/>
      <c r="I16" s="284"/>
      <c r="J16" s="285"/>
    </row>
    <row r="18" spans="1:26" ht="18.75">
      <c r="B18" s="282" t="s">
        <v>117</v>
      </c>
      <c r="C18" s="282"/>
      <c r="D18" s="282"/>
      <c r="E18" s="282"/>
      <c r="F18" s="282"/>
      <c r="G18" s="282"/>
      <c r="H18" s="282"/>
      <c r="I18" s="282"/>
      <c r="J18" s="282"/>
    </row>
    <row r="19" spans="1:26" ht="24" customHeight="1">
      <c r="A19" s="170"/>
      <c r="B19" s="217" t="s">
        <v>118</v>
      </c>
      <c r="C19" s="288"/>
      <c r="D19" s="288"/>
      <c r="E19" s="288"/>
      <c r="F19" s="288"/>
      <c r="G19" s="288"/>
      <c r="H19" s="288"/>
      <c r="I19" s="288"/>
      <c r="J19" s="171">
        <v>0</v>
      </c>
      <c r="K19" s="170"/>
      <c r="L19" s="172" t="s">
        <v>119</v>
      </c>
      <c r="M19" s="170"/>
      <c r="N19" s="170"/>
      <c r="O19" s="170"/>
      <c r="P19" s="170"/>
      <c r="Q19" s="170"/>
      <c r="R19" s="170"/>
      <c r="S19" s="170"/>
      <c r="T19" s="170"/>
      <c r="U19" s="170"/>
      <c r="V19" s="170"/>
      <c r="W19" s="170"/>
      <c r="X19" s="170"/>
      <c r="Y19" s="170"/>
      <c r="Z19" s="170"/>
    </row>
    <row r="20" spans="1:26" ht="24" customHeight="1">
      <c r="A20" s="170"/>
      <c r="B20" s="212" t="s">
        <v>120</v>
      </c>
      <c r="C20" s="289"/>
      <c r="D20" s="289"/>
      <c r="E20" s="289"/>
      <c r="F20" s="289"/>
      <c r="G20" s="289"/>
      <c r="H20" s="289"/>
      <c r="I20" s="289"/>
      <c r="J20" s="290"/>
      <c r="K20" s="170"/>
      <c r="L20" s="172"/>
      <c r="M20" s="170"/>
      <c r="N20" s="170"/>
      <c r="O20" s="170"/>
      <c r="P20" s="170"/>
      <c r="Q20" s="170"/>
      <c r="R20" s="170"/>
      <c r="S20" s="170"/>
      <c r="T20" s="170"/>
      <c r="U20" s="170"/>
      <c r="V20" s="170"/>
      <c r="W20" s="170"/>
      <c r="X20" s="170"/>
      <c r="Y20" s="170"/>
      <c r="Z20" s="170"/>
    </row>
    <row r="21" spans="1:26" ht="24" customHeight="1">
      <c r="A21" s="170"/>
      <c r="B21" s="218" t="s">
        <v>121</v>
      </c>
      <c r="C21" s="291"/>
      <c r="D21" s="291"/>
      <c r="E21" s="291"/>
      <c r="F21" s="291"/>
      <c r="G21" s="291"/>
      <c r="H21" s="171">
        <v>0</v>
      </c>
      <c r="I21" s="173" t="str">
        <f t="shared" ref="I21:I23" si="0">IFERROR(+H21/$H$24,"")</f>
        <v/>
      </c>
      <c r="J21" s="174"/>
      <c r="K21" s="170"/>
      <c r="L21" s="172" t="s">
        <v>122</v>
      </c>
      <c r="M21" s="170"/>
      <c r="N21" s="170"/>
      <c r="O21" s="170"/>
      <c r="P21" s="170"/>
      <c r="Q21" s="170"/>
      <c r="R21" s="170"/>
      <c r="S21" s="170"/>
      <c r="T21" s="170"/>
      <c r="U21" s="170"/>
      <c r="V21" s="170"/>
      <c r="W21" s="170"/>
      <c r="X21" s="170"/>
      <c r="Y21" s="170"/>
      <c r="Z21" s="170"/>
    </row>
    <row r="22" spans="1:26" ht="24" customHeight="1">
      <c r="A22" s="170"/>
      <c r="B22" s="213" t="s">
        <v>123</v>
      </c>
      <c r="C22" s="292"/>
      <c r="D22" s="292"/>
      <c r="E22" s="292"/>
      <c r="F22" s="292"/>
      <c r="G22" s="292"/>
      <c r="H22" s="171">
        <v>0</v>
      </c>
      <c r="I22" s="173" t="str">
        <f t="shared" si="0"/>
        <v/>
      </c>
      <c r="J22" s="174"/>
      <c r="K22" s="170"/>
      <c r="L22" s="172" t="s">
        <v>124</v>
      </c>
      <c r="M22" s="170"/>
      <c r="N22" s="170"/>
      <c r="O22" s="170"/>
      <c r="P22" s="170"/>
      <c r="Q22" s="170"/>
      <c r="R22" s="170"/>
      <c r="S22" s="170"/>
      <c r="T22" s="170"/>
      <c r="U22" s="170"/>
      <c r="V22" s="170"/>
      <c r="W22" s="170"/>
      <c r="X22" s="170"/>
      <c r="Y22" s="170"/>
      <c r="Z22" s="170"/>
    </row>
    <row r="23" spans="1:26" ht="24" customHeight="1">
      <c r="A23" s="170"/>
      <c r="B23" s="213" t="s">
        <v>125</v>
      </c>
      <c r="C23" s="292"/>
      <c r="D23" s="292"/>
      <c r="E23" s="292"/>
      <c r="F23" s="292"/>
      <c r="G23" s="292"/>
      <c r="H23" s="171">
        <v>0</v>
      </c>
      <c r="I23" s="173" t="str">
        <f t="shared" si="0"/>
        <v/>
      </c>
      <c r="J23" s="174"/>
      <c r="K23" s="170"/>
      <c r="L23" s="172" t="s">
        <v>126</v>
      </c>
      <c r="M23" s="170"/>
      <c r="N23" s="170"/>
      <c r="O23" s="170"/>
      <c r="P23" s="170"/>
      <c r="Q23" s="170"/>
      <c r="R23" s="170"/>
      <c r="S23" s="170"/>
      <c r="T23" s="170"/>
      <c r="U23" s="170"/>
      <c r="V23" s="170"/>
      <c r="W23" s="170"/>
      <c r="X23" s="170"/>
      <c r="Y23" s="170"/>
      <c r="Z23" s="170"/>
    </row>
    <row r="24" spans="1:26" ht="24" customHeight="1">
      <c r="A24" s="170"/>
      <c r="B24" s="211" t="s">
        <v>127</v>
      </c>
      <c r="C24" s="292"/>
      <c r="D24" s="292"/>
      <c r="E24" s="292"/>
      <c r="F24" s="292"/>
      <c r="G24" s="292"/>
      <c r="H24" s="175">
        <f>SUM(H21:H23)</f>
        <v>0</v>
      </c>
      <c r="I24" s="176"/>
      <c r="J24" s="177"/>
      <c r="K24" s="170"/>
      <c r="L24" s="172"/>
      <c r="M24" s="170"/>
      <c r="N24" s="170"/>
      <c r="O24" s="170"/>
      <c r="P24" s="170"/>
      <c r="Q24" s="170"/>
      <c r="R24" s="170"/>
      <c r="S24" s="170"/>
      <c r="T24" s="170"/>
      <c r="U24" s="170"/>
      <c r="V24" s="170"/>
      <c r="W24" s="170"/>
      <c r="X24" s="170"/>
      <c r="Y24" s="170"/>
      <c r="Z24" s="170"/>
    </row>
    <row r="25" spans="1:26" ht="9.75" customHeight="1">
      <c r="L25" s="178"/>
    </row>
    <row r="26" spans="1:26" ht="24" customHeight="1">
      <c r="A26" s="170"/>
      <c r="B26" s="212" t="s">
        <v>128</v>
      </c>
      <c r="C26" s="289"/>
      <c r="D26" s="289"/>
      <c r="E26" s="289"/>
      <c r="F26" s="289"/>
      <c r="G26" s="289"/>
      <c r="H26" s="289"/>
      <c r="I26" s="289"/>
      <c r="J26" s="290"/>
      <c r="K26" s="170"/>
      <c r="L26" s="172"/>
      <c r="M26" s="170"/>
      <c r="N26" s="170"/>
      <c r="O26" s="170"/>
      <c r="P26" s="170"/>
      <c r="Q26" s="170"/>
      <c r="R26" s="170"/>
      <c r="S26" s="170"/>
      <c r="T26" s="170"/>
      <c r="U26" s="170"/>
      <c r="V26" s="170"/>
      <c r="W26" s="170"/>
      <c r="X26" s="170"/>
      <c r="Y26" s="170"/>
      <c r="Z26" s="170"/>
    </row>
    <row r="27" spans="1:26" ht="24" customHeight="1">
      <c r="A27" s="170"/>
      <c r="B27" s="293" t="s">
        <v>129</v>
      </c>
      <c r="C27" s="283"/>
      <c r="D27" s="283"/>
      <c r="E27" s="283"/>
      <c r="F27" s="171">
        <f>Cashbook!$K$15</f>
        <v>0</v>
      </c>
      <c r="G27" s="173" t="str">
        <f t="shared" ref="G27:G35" si="1">IFERROR(+F27/$H$24,"")</f>
        <v/>
      </c>
      <c r="H27" s="208" t="s">
        <v>130</v>
      </c>
      <c r="I27" s="209"/>
      <c r="J27" s="210"/>
      <c r="K27" s="170"/>
      <c r="L27" s="172" t="s">
        <v>131</v>
      </c>
      <c r="M27" s="170"/>
      <c r="N27" s="170"/>
      <c r="O27" s="170"/>
      <c r="P27" s="170"/>
      <c r="Q27" s="170"/>
      <c r="R27" s="170"/>
      <c r="S27" s="170"/>
      <c r="T27" s="170"/>
      <c r="U27" s="170"/>
      <c r="V27" s="170"/>
      <c r="W27" s="170"/>
      <c r="X27" s="170"/>
      <c r="Y27" s="170"/>
      <c r="Z27" s="170"/>
    </row>
    <row r="28" spans="1:26" ht="24" customHeight="1">
      <c r="A28" s="170"/>
      <c r="B28" s="293" t="s">
        <v>132</v>
      </c>
      <c r="C28" s="283"/>
      <c r="D28" s="283"/>
      <c r="E28" s="283"/>
      <c r="F28" s="171">
        <f>Cashbook!$M$15</f>
        <v>0</v>
      </c>
      <c r="G28" s="173" t="str">
        <f t="shared" si="1"/>
        <v/>
      </c>
      <c r="H28" s="208"/>
      <c r="I28" s="209"/>
      <c r="J28" s="210"/>
      <c r="K28" s="170"/>
      <c r="L28" s="172" t="s">
        <v>133</v>
      </c>
      <c r="M28" s="170"/>
      <c r="N28" s="170"/>
      <c r="O28" s="170"/>
      <c r="P28" s="170"/>
      <c r="Q28" s="170"/>
      <c r="R28" s="170"/>
      <c r="S28" s="170"/>
      <c r="T28" s="170"/>
      <c r="U28" s="170"/>
      <c r="V28" s="170"/>
      <c r="W28" s="170"/>
      <c r="X28" s="170"/>
      <c r="Y28" s="170"/>
      <c r="Z28" s="170"/>
    </row>
    <row r="29" spans="1:26" ht="24" customHeight="1">
      <c r="A29" s="170"/>
      <c r="B29" s="293" t="s">
        <v>134</v>
      </c>
      <c r="C29" s="283"/>
      <c r="D29" s="283"/>
      <c r="E29" s="283"/>
      <c r="F29" s="171">
        <f>Cashbook!$O$15</f>
        <v>0</v>
      </c>
      <c r="G29" s="173" t="str">
        <f t="shared" si="1"/>
        <v/>
      </c>
      <c r="H29" s="208" t="s">
        <v>135</v>
      </c>
      <c r="I29" s="209"/>
      <c r="J29" s="210"/>
      <c r="K29" s="170"/>
      <c r="L29" s="172" t="s">
        <v>100</v>
      </c>
      <c r="M29" s="170"/>
      <c r="N29" s="170"/>
      <c r="O29" s="170"/>
      <c r="P29" s="170"/>
      <c r="Q29" s="170"/>
      <c r="R29" s="170"/>
      <c r="S29" s="170"/>
      <c r="T29" s="170"/>
      <c r="U29" s="170"/>
      <c r="V29" s="170"/>
      <c r="W29" s="170"/>
      <c r="X29" s="170"/>
      <c r="Y29" s="170"/>
      <c r="Z29" s="170"/>
    </row>
    <row r="30" spans="1:26" ht="24" customHeight="1">
      <c r="A30" s="170"/>
      <c r="B30" s="293" t="s">
        <v>136</v>
      </c>
      <c r="C30" s="283"/>
      <c r="D30" s="283"/>
      <c r="E30" s="283"/>
      <c r="F30" s="171">
        <f>Cashbook!$Q$15</f>
        <v>0</v>
      </c>
      <c r="G30" s="173" t="str">
        <f t="shared" si="1"/>
        <v/>
      </c>
      <c r="H30" s="208" t="s">
        <v>137</v>
      </c>
      <c r="I30" s="209"/>
      <c r="J30" s="210"/>
      <c r="K30" s="170"/>
      <c r="L30" s="172" t="s">
        <v>138</v>
      </c>
      <c r="M30" s="170"/>
      <c r="N30" s="170"/>
      <c r="O30" s="170"/>
      <c r="P30" s="170"/>
      <c r="Q30" s="170"/>
      <c r="R30" s="170"/>
      <c r="S30" s="170"/>
      <c r="T30" s="170"/>
      <c r="U30" s="170"/>
      <c r="V30" s="170"/>
      <c r="W30" s="170"/>
      <c r="X30" s="170"/>
      <c r="Y30" s="170"/>
      <c r="Z30" s="170"/>
    </row>
    <row r="31" spans="1:26" ht="24" customHeight="1">
      <c r="A31" s="170"/>
      <c r="B31" s="293" t="s">
        <v>139</v>
      </c>
      <c r="C31" s="283"/>
      <c r="D31" s="283"/>
      <c r="E31" s="283"/>
      <c r="F31" s="171">
        <f>Cashbook!$S$15</f>
        <v>0</v>
      </c>
      <c r="G31" s="173" t="str">
        <f t="shared" si="1"/>
        <v/>
      </c>
      <c r="H31" s="208" t="s">
        <v>102</v>
      </c>
      <c r="I31" s="209"/>
      <c r="J31" s="210"/>
      <c r="K31" s="170"/>
      <c r="L31" s="172"/>
      <c r="M31" s="170"/>
      <c r="N31" s="170"/>
      <c r="O31" s="170"/>
      <c r="P31" s="170"/>
      <c r="Q31" s="170"/>
      <c r="R31" s="170"/>
      <c r="S31" s="170"/>
      <c r="T31" s="170"/>
      <c r="U31" s="170"/>
      <c r="V31" s="170"/>
      <c r="W31" s="170"/>
      <c r="X31" s="170"/>
      <c r="Y31" s="170"/>
      <c r="Z31" s="170"/>
    </row>
    <row r="32" spans="1:26" ht="24" customHeight="1">
      <c r="A32" s="170"/>
      <c r="B32" s="293" t="s">
        <v>140</v>
      </c>
      <c r="C32" s="283"/>
      <c r="D32" s="283"/>
      <c r="E32" s="283"/>
      <c r="F32" s="171">
        <f>Cashbook!$U$15</f>
        <v>0</v>
      </c>
      <c r="G32" s="173" t="str">
        <f t="shared" si="1"/>
        <v/>
      </c>
      <c r="H32" s="208" t="s">
        <v>141</v>
      </c>
      <c r="I32" s="209"/>
      <c r="J32" s="210"/>
      <c r="K32" s="170"/>
      <c r="L32" s="172" t="s">
        <v>103</v>
      </c>
      <c r="M32" s="170"/>
      <c r="N32" s="170"/>
      <c r="O32" s="170"/>
      <c r="P32" s="170"/>
      <c r="Q32" s="170"/>
      <c r="R32" s="170"/>
      <c r="S32" s="170"/>
      <c r="T32" s="170"/>
      <c r="U32" s="170"/>
      <c r="V32" s="170"/>
      <c r="W32" s="170"/>
      <c r="X32" s="170"/>
      <c r="Y32" s="170"/>
      <c r="Z32" s="170"/>
    </row>
    <row r="33" spans="1:26" ht="24" customHeight="1">
      <c r="A33" s="170"/>
      <c r="B33" s="293" t="s">
        <v>142</v>
      </c>
      <c r="C33" s="283"/>
      <c r="D33" s="283"/>
      <c r="E33" s="283"/>
      <c r="F33" s="171">
        <f>Cashbook!$W$15</f>
        <v>0</v>
      </c>
      <c r="G33" s="173" t="str">
        <f t="shared" si="1"/>
        <v/>
      </c>
      <c r="H33" s="208" t="s">
        <v>143</v>
      </c>
      <c r="I33" s="209"/>
      <c r="J33" s="210"/>
      <c r="K33" s="170"/>
      <c r="L33" s="172" t="s">
        <v>104</v>
      </c>
      <c r="M33" s="170"/>
      <c r="N33" s="170"/>
      <c r="O33" s="170"/>
      <c r="P33" s="170"/>
      <c r="Q33" s="170"/>
      <c r="R33" s="170"/>
      <c r="S33" s="170"/>
      <c r="T33" s="170"/>
      <c r="U33" s="170"/>
      <c r="V33" s="170"/>
      <c r="W33" s="170"/>
      <c r="X33" s="170"/>
      <c r="Y33" s="170"/>
      <c r="Z33" s="170"/>
    </row>
    <row r="34" spans="1:26" ht="24" customHeight="1">
      <c r="A34" s="170"/>
      <c r="B34" s="293" t="s">
        <v>144</v>
      </c>
      <c r="C34" s="283"/>
      <c r="D34" s="283"/>
      <c r="E34" s="283"/>
      <c r="F34" s="171">
        <f>Cashbook!$Y$15</f>
        <v>0</v>
      </c>
      <c r="G34" s="173" t="str">
        <f t="shared" si="1"/>
        <v/>
      </c>
      <c r="H34" s="208" t="s">
        <v>145</v>
      </c>
      <c r="I34" s="209"/>
      <c r="J34" s="210"/>
      <c r="K34" s="170"/>
      <c r="L34" s="172" t="s">
        <v>146</v>
      </c>
      <c r="M34" s="170"/>
      <c r="N34" s="170"/>
      <c r="O34" s="170"/>
      <c r="P34" s="170"/>
      <c r="Q34" s="170"/>
      <c r="R34" s="170"/>
      <c r="S34" s="170"/>
      <c r="T34" s="170"/>
      <c r="U34" s="170"/>
      <c r="V34" s="170"/>
      <c r="W34" s="170"/>
      <c r="X34" s="170"/>
      <c r="Y34" s="170"/>
      <c r="Z34" s="170"/>
    </row>
    <row r="35" spans="1:26" ht="24" customHeight="1">
      <c r="A35" s="170"/>
      <c r="B35" s="294" t="s">
        <v>147</v>
      </c>
      <c r="C35" s="283"/>
      <c r="D35" s="283"/>
      <c r="E35" s="295"/>
      <c r="F35" s="175">
        <f>SUM(F27:F34)</f>
        <v>0</v>
      </c>
      <c r="G35" s="179" t="str">
        <f t="shared" si="1"/>
        <v/>
      </c>
      <c r="H35" s="206"/>
      <c r="I35" s="283"/>
      <c r="J35" s="295"/>
      <c r="K35" s="170"/>
      <c r="L35" s="172"/>
      <c r="M35" s="170"/>
      <c r="N35" s="170"/>
      <c r="O35" s="170"/>
      <c r="P35" s="170"/>
      <c r="Q35" s="170"/>
      <c r="R35" s="170"/>
      <c r="S35" s="170"/>
      <c r="T35" s="170"/>
      <c r="U35" s="170"/>
      <c r="V35" s="170"/>
      <c r="W35" s="170"/>
      <c r="X35" s="170"/>
      <c r="Y35" s="170"/>
      <c r="Z35" s="170"/>
    </row>
    <row r="36" spans="1:26" ht="9.75" customHeight="1">
      <c r="L36" s="178"/>
    </row>
    <row r="37" spans="1:26" ht="24" customHeight="1">
      <c r="A37" s="170"/>
      <c r="B37" s="294" t="s">
        <v>148</v>
      </c>
      <c r="C37" s="283"/>
      <c r="D37" s="283"/>
      <c r="E37" s="295"/>
      <c r="F37" s="180">
        <f>+H24-F35</f>
        <v>0</v>
      </c>
      <c r="G37" s="181" t="str">
        <f>IFERROR(+F37/$H$24,"")</f>
        <v/>
      </c>
      <c r="H37" s="206"/>
      <c r="I37" s="283"/>
      <c r="J37" s="295"/>
      <c r="K37" s="170"/>
      <c r="L37" s="172" t="s">
        <v>149</v>
      </c>
      <c r="M37" s="170"/>
      <c r="N37" s="170"/>
      <c r="O37" s="170"/>
      <c r="P37" s="170"/>
      <c r="Q37" s="170"/>
      <c r="R37" s="170"/>
      <c r="S37" s="170"/>
      <c r="T37" s="170"/>
      <c r="U37" s="170"/>
      <c r="V37" s="170"/>
      <c r="W37" s="170"/>
      <c r="X37" s="170"/>
      <c r="Y37" s="170"/>
      <c r="Z37" s="170"/>
    </row>
    <row r="38" spans="1:26" ht="24" customHeight="1">
      <c r="A38" s="170"/>
      <c r="B38" s="294" t="s">
        <v>150</v>
      </c>
      <c r="C38" s="283"/>
      <c r="D38" s="283"/>
      <c r="E38" s="295"/>
      <c r="F38" s="207"/>
      <c r="G38" s="292"/>
      <c r="H38" s="292"/>
      <c r="I38" s="296"/>
      <c r="J38" s="175">
        <f>+F37+J19</f>
        <v>0</v>
      </c>
      <c r="K38" s="170"/>
      <c r="L38" s="172" t="s">
        <v>151</v>
      </c>
      <c r="M38" s="170"/>
      <c r="N38" s="170"/>
      <c r="O38" s="170"/>
      <c r="P38" s="170"/>
      <c r="Q38" s="170"/>
      <c r="R38" s="170"/>
      <c r="S38" s="170"/>
      <c r="T38" s="170"/>
      <c r="U38" s="170"/>
      <c r="V38" s="170"/>
      <c r="W38" s="170"/>
      <c r="X38" s="170"/>
      <c r="Y38" s="170"/>
      <c r="Z38" s="170"/>
    </row>
    <row r="39" spans="1:26" ht="24" customHeight="1">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row>
    <row r="40" spans="1:26" ht="51.75" customHeight="1">
      <c r="A40" s="170"/>
      <c r="B40" s="203" t="s">
        <v>152</v>
      </c>
      <c r="C40" s="297"/>
      <c r="D40" s="297"/>
      <c r="E40" s="297"/>
      <c r="F40" s="297"/>
      <c r="G40" s="297"/>
      <c r="H40" s="297"/>
      <c r="I40" s="297"/>
      <c r="J40" s="298"/>
      <c r="K40" s="170"/>
      <c r="L40" s="170"/>
      <c r="M40" s="170"/>
      <c r="N40" s="170"/>
      <c r="O40" s="170"/>
      <c r="P40" s="170"/>
      <c r="Q40" s="170"/>
      <c r="R40" s="170"/>
      <c r="S40" s="170"/>
      <c r="T40" s="170"/>
      <c r="U40" s="170"/>
      <c r="V40" s="170"/>
      <c r="W40" s="170"/>
      <c r="X40" s="170"/>
      <c r="Y40" s="170"/>
      <c r="Z40" s="170"/>
    </row>
    <row r="41" spans="1:26" ht="24" customHeight="1">
      <c r="A41" s="170"/>
      <c r="B41" s="204"/>
      <c r="C41" s="299"/>
      <c r="D41" s="299"/>
      <c r="E41" s="299"/>
      <c r="F41" s="299"/>
      <c r="G41" s="299"/>
      <c r="H41" s="299"/>
      <c r="I41" s="299"/>
      <c r="J41" s="300"/>
      <c r="K41" s="170"/>
      <c r="L41" s="170"/>
      <c r="M41" s="170"/>
      <c r="N41" s="170"/>
      <c r="O41" s="170"/>
      <c r="P41" s="170"/>
      <c r="Q41" s="170"/>
      <c r="R41" s="170"/>
      <c r="S41" s="170"/>
      <c r="T41" s="170"/>
      <c r="U41" s="170"/>
      <c r="V41" s="170"/>
      <c r="W41" s="170"/>
      <c r="X41" s="170"/>
      <c r="Y41" s="170"/>
      <c r="Z41" s="170"/>
    </row>
    <row r="42" spans="1:26" ht="24" customHeight="1">
      <c r="B42" s="301"/>
      <c r="C42" s="302"/>
      <c r="D42" s="302"/>
      <c r="E42" s="302"/>
      <c r="F42" s="302"/>
      <c r="G42" s="302"/>
      <c r="H42" s="302"/>
      <c r="I42" s="302"/>
      <c r="J42" s="303"/>
    </row>
    <row r="43" spans="1:26" ht="24" customHeight="1">
      <c r="B43" s="301"/>
      <c r="C43" s="302"/>
      <c r="D43" s="302"/>
      <c r="E43" s="302"/>
      <c r="F43" s="302"/>
      <c r="G43" s="302"/>
      <c r="H43" s="302"/>
      <c r="I43" s="302"/>
      <c r="J43" s="303"/>
    </row>
    <row r="44" spans="1:26" ht="24" customHeight="1">
      <c r="B44" s="301"/>
      <c r="C44" s="302"/>
      <c r="D44" s="302"/>
      <c r="E44" s="302"/>
      <c r="F44" s="302"/>
      <c r="G44" s="302"/>
      <c r="H44" s="302"/>
      <c r="I44" s="302"/>
      <c r="J44" s="303"/>
    </row>
    <row r="45" spans="1:26" ht="24" customHeight="1">
      <c r="B45" s="301"/>
      <c r="C45" s="302"/>
      <c r="D45" s="302"/>
      <c r="E45" s="302"/>
      <c r="F45" s="302"/>
      <c r="G45" s="302"/>
      <c r="H45" s="302"/>
      <c r="I45" s="302"/>
      <c r="J45" s="303"/>
    </row>
    <row r="46" spans="1:26" ht="24" customHeight="1">
      <c r="B46" s="301"/>
      <c r="C46" s="302"/>
      <c r="D46" s="302"/>
      <c r="E46" s="302"/>
      <c r="F46" s="302"/>
      <c r="G46" s="302"/>
      <c r="H46" s="302"/>
      <c r="I46" s="302"/>
      <c r="J46" s="303"/>
    </row>
    <row r="47" spans="1:26" ht="24" customHeight="1">
      <c r="B47" s="304"/>
      <c r="C47" s="305"/>
      <c r="D47" s="305"/>
      <c r="E47" s="305"/>
      <c r="F47" s="305"/>
      <c r="G47" s="305"/>
      <c r="H47" s="305"/>
      <c r="I47" s="305"/>
      <c r="J47" s="306"/>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B8:G8"/>
    <mergeCell ref="B11:J11"/>
    <mergeCell ref="B12:E12"/>
    <mergeCell ref="F12:J12"/>
    <mergeCell ref="B13:E13"/>
    <mergeCell ref="B23:G23"/>
    <mergeCell ref="B14:E14"/>
    <mergeCell ref="F14:J14"/>
    <mergeCell ref="B15:E15"/>
    <mergeCell ref="F15:J15"/>
    <mergeCell ref="B16:E16"/>
    <mergeCell ref="F16:J16"/>
    <mergeCell ref="B18:J18"/>
    <mergeCell ref="B19:I19"/>
    <mergeCell ref="B20:J20"/>
    <mergeCell ref="B21:G21"/>
    <mergeCell ref="B22:G22"/>
    <mergeCell ref="B24:G24"/>
    <mergeCell ref="B26:J26"/>
    <mergeCell ref="B27:E27"/>
    <mergeCell ref="H27:J27"/>
    <mergeCell ref="B28:E28"/>
    <mergeCell ref="H28:J28"/>
    <mergeCell ref="H29:J29"/>
    <mergeCell ref="B30:E30"/>
    <mergeCell ref="H30:J30"/>
    <mergeCell ref="B31:E31"/>
    <mergeCell ref="H31:J31"/>
    <mergeCell ref="B40:J40"/>
    <mergeCell ref="B41:J47"/>
    <mergeCell ref="B9:J9"/>
    <mergeCell ref="B35:E35"/>
    <mergeCell ref="H35:J35"/>
    <mergeCell ref="B37:E37"/>
    <mergeCell ref="H37:J37"/>
    <mergeCell ref="B38:E38"/>
    <mergeCell ref="F38:I38"/>
    <mergeCell ref="B32:E32"/>
    <mergeCell ref="H32:J32"/>
    <mergeCell ref="B33:E33"/>
    <mergeCell ref="H33:J33"/>
    <mergeCell ref="B34:E34"/>
    <mergeCell ref="H34:J34"/>
    <mergeCell ref="B29:E29"/>
  </mergeCells>
  <dataValidations count="5">
    <dataValidation type="decimal" operator="greaterThanOrEqual" allowBlank="1" showInputMessage="1" showErrorMessage="1" prompt="Lunch Funding - Please enter the amount paid to your kura /school for Lunches " sqref="H21" xr:uid="{486DB4BE-9255-412C-8D84-92A4A27A06C1}">
      <formula1>0</formula1>
    </dataValidation>
    <dataValidation type="decimal" operator="greaterThanOrEqual" allowBlank="1" showInputMessage="1" showErrorMessage="1" prompt="Small &amp; Isolated Funding - If applicable, please enter the amount paid to your kura/school for Small and Isolated Funding" sqref="H22" xr:uid="{0EE58021-2F39-4733-B829-FF7F6E456D7E}">
      <formula1>0</formula1>
    </dataValidation>
    <dataValidation type="date" allowBlank="1" showInputMessage="1" showErrorMessage="1" prompt="Date - Please enter date in the format of dd/mm/yyyy" sqref="F12" xr:uid="{0A8EBFEE-75B8-4A76-AA76-60B774B2F761}">
      <formula1>44440</formula1>
      <formula2>55153</formula2>
    </dataValidation>
    <dataValidation type="decimal" allowBlank="1" showInputMessage="1" showErrorMessage="1" prompt="Over / Unspend - Please enter the Over / Underspend amount calculated on your previous End of Term Report" sqref="J19" xr:uid="{F7CAB8B9-8BD4-4094-B6DC-435095ADC9A3}">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31CA7A87-7920-4B52-8D44-30F6B24094B0}">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E4DF83F-B38B-4223-B90F-F53C80E4CE1F}">
          <x14:formula1>
            <xm:f>'Ref Data'!$C$14:$C$18</xm:f>
          </x14:formula1>
          <xm:sqref>F15:J15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C6C38-7AC4-4651-90B3-CE1229AD2D0A}">
  <sheetPr>
    <pageSetUpPr fitToPage="1"/>
  </sheetPr>
  <dimension ref="B1:K68"/>
  <sheetViews>
    <sheetView showGridLines="0"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8.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153</v>
      </c>
      <c r="C9" s="308"/>
      <c r="D9" s="308"/>
      <c r="E9" s="308"/>
      <c r="F9" s="308"/>
      <c r="G9" s="308"/>
      <c r="K9" s="100"/>
    </row>
    <row r="10" spans="2:11" s="101" customFormat="1" ht="15.75"/>
    <row r="11" spans="2:11" s="101" customFormat="1" ht="15.75"/>
    <row r="12" spans="2:11" s="101" customFormat="1" ht="15.75">
      <c r="B12" s="102" t="s">
        <v>154</v>
      </c>
      <c r="F12" s="154" t="s">
        <v>155</v>
      </c>
      <c r="G12" s="220"/>
      <c r="H12" s="221"/>
      <c r="I12" s="222"/>
      <c r="K12" s="100" t="s">
        <v>111</v>
      </c>
    </row>
    <row r="13" spans="2:11" s="101" customFormat="1" ht="15.75">
      <c r="B13" s="102" t="s">
        <v>156</v>
      </c>
      <c r="F13" s="154" t="s">
        <v>157</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6</v>
      </c>
      <c r="H16" s="221"/>
      <c r="I16" s="222"/>
      <c r="K16" s="100" t="s">
        <v>115</v>
      </c>
    </row>
    <row r="17" spans="2:11" s="101" customFormat="1" ht="15.75">
      <c r="F17" s="154" t="s">
        <v>162</v>
      </c>
      <c r="G17" s="226">
        <f>IFERROR(VLOOKUP(G16,'Ref Data'!J:L,2,FALSE), "Enter Date")</f>
        <v>46048</v>
      </c>
      <c r="H17" s="227"/>
      <c r="I17" s="228"/>
      <c r="K17" s="99" t="s">
        <v>163</v>
      </c>
    </row>
    <row r="18" spans="2:11" s="101" customFormat="1" ht="15.75">
      <c r="B18" s="102"/>
      <c r="F18" s="154" t="s">
        <v>164</v>
      </c>
      <c r="G18" s="226">
        <f>IFERROR(VLOOKUP(G16,'Ref Data'!J:L,3,FALSE),"Enter Date")</f>
        <v>46114</v>
      </c>
      <c r="H18" s="227"/>
      <c r="I18" s="228"/>
      <c r="K18" s="99" t="s">
        <v>165</v>
      </c>
    </row>
    <row r="19" spans="2:11" s="101" customFormat="1" ht="15.75">
      <c r="F19" s="154" t="s">
        <v>166</v>
      </c>
      <c r="G19" s="229">
        <f>IFERROR(NETWORKDAYS(G17,G18)," ")</f>
        <v>49</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49</v>
      </c>
      <c r="H28" s="115"/>
      <c r="I28" s="106"/>
      <c r="K28" s="107" t="s">
        <v>175</v>
      </c>
    </row>
    <row r="29" spans="2:11" s="101" customFormat="1" ht="24" customHeight="1">
      <c r="B29" s="116"/>
      <c r="C29" s="117" t="s">
        <v>176</v>
      </c>
      <c r="D29" s="109"/>
      <c r="E29" s="117"/>
      <c r="F29" s="118" t="s">
        <v>177</v>
      </c>
      <c r="G29" s="188">
        <f>IFERROR(VLOOKUP(G$16,'Ref Data'!$J$4:$M$24,4,FALSE)," ")</f>
        <v>1</v>
      </c>
      <c r="H29" s="115"/>
      <c r="I29" s="106"/>
      <c r="K29" s="107" t="s">
        <v>178</v>
      </c>
    </row>
    <row r="30" spans="2:11" s="101" customFormat="1" ht="24" customHeight="1">
      <c r="B30" s="116"/>
      <c r="C30" s="117" t="s">
        <v>179</v>
      </c>
      <c r="D30" s="109"/>
      <c r="E30" s="117"/>
      <c r="F30" s="120"/>
      <c r="G30" s="119"/>
      <c r="H30" s="121">
        <f>G28-G29-G30</f>
        <v>48</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49</v>
      </c>
      <c r="H36" s="115"/>
      <c r="I36" s="106"/>
      <c r="K36" s="107" t="s">
        <v>175</v>
      </c>
    </row>
    <row r="37" spans="2:11" s="101" customFormat="1" ht="24" customHeight="1">
      <c r="B37" s="116"/>
      <c r="C37" s="117" t="s">
        <v>176</v>
      </c>
      <c r="D37" s="117"/>
      <c r="E37" s="117"/>
      <c r="F37" s="120" t="s">
        <v>177</v>
      </c>
      <c r="G37" s="188">
        <f>IFERROR(VLOOKUP(G$16,'Ref Data'!$J$4:$M$24,4,FALSE)," ")</f>
        <v>1</v>
      </c>
      <c r="H37" s="115"/>
      <c r="I37" s="106"/>
      <c r="K37" s="107" t="s">
        <v>178</v>
      </c>
    </row>
    <row r="38" spans="2:11" s="101" customFormat="1" ht="24" customHeight="1">
      <c r="B38" s="116"/>
      <c r="C38" s="117" t="s">
        <v>179</v>
      </c>
      <c r="D38" s="117"/>
      <c r="E38" s="117"/>
      <c r="F38" s="120"/>
      <c r="G38" s="119"/>
      <c r="H38" s="121">
        <f>G36-G37-G38</f>
        <v>48</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49</v>
      </c>
      <c r="H44" s="115"/>
      <c r="I44" s="106"/>
      <c r="K44" s="107" t="s">
        <v>175</v>
      </c>
    </row>
    <row r="45" spans="2:11" s="101" customFormat="1" ht="24" customHeight="1">
      <c r="B45" s="116"/>
      <c r="C45" s="117" t="s">
        <v>176</v>
      </c>
      <c r="D45" s="120"/>
      <c r="E45" s="117"/>
      <c r="F45" s="120" t="s">
        <v>177</v>
      </c>
      <c r="G45" s="188">
        <f>IFERROR(VLOOKUP(G$16,'Ref Data'!$J$4:$M$24,4,FALSE)," ")</f>
        <v>1</v>
      </c>
      <c r="H45" s="115"/>
      <c r="I45" s="106"/>
      <c r="K45" s="107" t="s">
        <v>178</v>
      </c>
    </row>
    <row r="46" spans="2:11" s="101" customFormat="1" ht="24" customHeight="1">
      <c r="B46" s="116"/>
      <c r="C46" s="117" t="s">
        <v>179</v>
      </c>
      <c r="D46" s="120"/>
      <c r="E46" s="117"/>
      <c r="F46" s="120"/>
      <c r="G46" s="119"/>
      <c r="H46" s="121">
        <f>G44-G45-G46</f>
        <v>48</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B59:I65" name="Notes"/>
    <protectedRange sqref="H26 H34 H42" name="Year0to3_roll"/>
    <protectedRange sqref="G28 F30:G30 F38:G38 F46:G46 G36 G44" name="Year0to3_Days"/>
    <protectedRange sqref="H12:I12" name="FundingFormDetails_4"/>
    <protectedRange sqref="H17:I18" name="FundingFormDetails_2_1_3"/>
    <protectedRange sqref="H14:I15" name="FundingFormDetails_2_4"/>
    <protectedRange sqref="H13:I13" name="FundingFormDetails_1_1_2"/>
    <protectedRange sqref="H16:I16" name="FundingFormDetails_4_1"/>
    <protectedRange sqref="G29" name="Year0to3_Days_2"/>
    <protectedRange sqref="F29" name="Year0to3_Days_1_1"/>
    <protectedRange sqref="G37" name="Year0to3_Days_2_1"/>
    <protectedRange sqref="F37" name="Year0to3_Days_1_1_1"/>
    <protectedRange sqref="G45" name="Year0to3_Days_2_2"/>
    <protectedRange sqref="F45" name="Year0to3_Days_1_1_2"/>
  </protectedRanges>
  <mergeCells count="17">
    <mergeCell ref="B26:G26"/>
    <mergeCell ref="B34:G34"/>
    <mergeCell ref="B42:G42"/>
    <mergeCell ref="B57:I57"/>
    <mergeCell ref="B58:I65"/>
    <mergeCell ref="B25:G25"/>
    <mergeCell ref="B8:G8"/>
    <mergeCell ref="B9:G9"/>
    <mergeCell ref="G12:I12"/>
    <mergeCell ref="G13:I13"/>
    <mergeCell ref="G14:I14"/>
    <mergeCell ref="G15:I15"/>
    <mergeCell ref="G16:I16"/>
    <mergeCell ref="G17:I17"/>
    <mergeCell ref="G18:I18"/>
    <mergeCell ref="G19:I19"/>
    <mergeCell ref="B22:I23"/>
  </mergeCells>
  <dataValidations count="2">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82577545-4E7A-4352-8114-3C8146FED965}">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5BD6A8BF-BB63-4F04-93DF-5821E6B57BAE}">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ignoredErrors>
    <ignoredError sqref="H30"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361629-6C8E-4CC4-BE09-7804836A5444}">
          <x14:formula1>
            <xm:f>'Ref Data'!$C$14:$C$18</xm:f>
          </x14:formula1>
          <xm:sqref>G16:I16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CDF58-7F9F-480D-BF2A-63F7A033AE63}">
  <sheetPr>
    <pageSetUpPr fitToPage="1"/>
  </sheetPr>
  <dimension ref="B1:K68"/>
  <sheetViews>
    <sheetView showGridLines="0" zoomScale="85" zoomScaleNormal="85" zoomScaleSheetLayoutView="100" workbookViewId="0">
      <selection activeCell="B16" sqref="B16"/>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6.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199</v>
      </c>
      <c r="C9" s="308"/>
      <c r="D9" s="308"/>
      <c r="E9" s="308"/>
      <c r="F9" s="308"/>
      <c r="G9" s="308"/>
      <c r="K9" s="100"/>
    </row>
    <row r="10" spans="2:11" s="101" customFormat="1" ht="15.75"/>
    <row r="11" spans="2:11" s="101" customFormat="1" ht="15.75"/>
    <row r="12" spans="2:11" s="101" customFormat="1" ht="15.75">
      <c r="B12" s="102" t="s">
        <v>154</v>
      </c>
      <c r="F12" s="154" t="s">
        <v>200</v>
      </c>
      <c r="G12" s="220"/>
      <c r="H12" s="221"/>
      <c r="I12" s="222"/>
      <c r="K12" s="100" t="s">
        <v>111</v>
      </c>
    </row>
    <row r="13" spans="2:11" s="101" customFormat="1" ht="15.75">
      <c r="B13" s="102" t="s">
        <v>156</v>
      </c>
      <c r="F13" s="154" t="s">
        <v>201</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6</v>
      </c>
      <c r="H16" s="221"/>
      <c r="I16" s="222"/>
      <c r="K16" s="100" t="s">
        <v>115</v>
      </c>
    </row>
    <row r="17" spans="2:11" s="101" customFormat="1" ht="15.75">
      <c r="F17" s="154" t="s">
        <v>162</v>
      </c>
      <c r="G17" s="226">
        <f>IFERROR(VLOOKUP(G16,'Ref Data'!J:L,2,FALSE), "Enter Date")</f>
        <v>46048</v>
      </c>
      <c r="H17" s="227"/>
      <c r="I17" s="228"/>
      <c r="K17" s="99" t="s">
        <v>163</v>
      </c>
    </row>
    <row r="18" spans="2:11" s="101" customFormat="1" ht="15.75">
      <c r="B18" s="102"/>
      <c r="F18" s="154" t="s">
        <v>164</v>
      </c>
      <c r="G18" s="226">
        <f>IFERROR(VLOOKUP(G16,'Ref Data'!J:L,3,FALSE),"Enter Date")</f>
        <v>46114</v>
      </c>
      <c r="H18" s="227"/>
      <c r="I18" s="228"/>
      <c r="K18" s="99" t="s">
        <v>165</v>
      </c>
    </row>
    <row r="19" spans="2:11" s="101" customFormat="1" ht="15.75">
      <c r="F19" s="154" t="s">
        <v>166</v>
      </c>
      <c r="G19" s="229">
        <f>IFERROR(NETWORKDAYS(G17,G18)," ")</f>
        <v>49</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49</v>
      </c>
      <c r="H28" s="115"/>
      <c r="I28" s="106"/>
      <c r="K28" s="107" t="s">
        <v>175</v>
      </c>
    </row>
    <row r="29" spans="2:11" s="101" customFormat="1" ht="24" customHeight="1">
      <c r="B29" s="116"/>
      <c r="C29" s="117" t="s">
        <v>176</v>
      </c>
      <c r="D29" s="109"/>
      <c r="E29" s="117"/>
      <c r="F29" s="118" t="s">
        <v>177</v>
      </c>
      <c r="G29" s="188">
        <f>IFERROR(VLOOKUP(G$16,'Ref Data'!$J$4:$M$24,4,FALSE)," ")</f>
        <v>1</v>
      </c>
      <c r="H29" s="115"/>
      <c r="I29" s="106"/>
      <c r="K29" s="107" t="s">
        <v>178</v>
      </c>
    </row>
    <row r="30" spans="2:11" s="101" customFormat="1" ht="24" customHeight="1">
      <c r="B30" s="116"/>
      <c r="C30" s="117" t="s">
        <v>179</v>
      </c>
      <c r="D30" s="109"/>
      <c r="E30" s="117"/>
      <c r="F30" s="120"/>
      <c r="G30" s="119"/>
      <c r="H30" s="121">
        <f>G28-G29-G30</f>
        <v>48</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49</v>
      </c>
      <c r="H36" s="115"/>
      <c r="I36" s="106"/>
      <c r="K36" s="107" t="s">
        <v>175</v>
      </c>
    </row>
    <row r="37" spans="2:11" s="101" customFormat="1" ht="24" customHeight="1">
      <c r="B37" s="116"/>
      <c r="C37" s="117" t="s">
        <v>176</v>
      </c>
      <c r="D37" s="117"/>
      <c r="E37" s="117"/>
      <c r="F37" s="118" t="s">
        <v>177</v>
      </c>
      <c r="G37" s="188">
        <f>IFERROR(VLOOKUP(G$16,'Ref Data'!$J$4:$M$24,4,FALSE)," ")</f>
        <v>1</v>
      </c>
      <c r="H37" s="115"/>
      <c r="I37" s="106"/>
      <c r="K37" s="107" t="s">
        <v>178</v>
      </c>
    </row>
    <row r="38" spans="2:11" s="101" customFormat="1" ht="24" customHeight="1">
      <c r="B38" s="116"/>
      <c r="C38" s="117" t="s">
        <v>179</v>
      </c>
      <c r="D38" s="117"/>
      <c r="E38" s="117"/>
      <c r="F38" s="120"/>
      <c r="G38" s="119"/>
      <c r="H38" s="121">
        <f>G36-G37-G38</f>
        <v>48</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49</v>
      </c>
      <c r="H44" s="115"/>
      <c r="I44" s="106"/>
      <c r="K44" s="107" t="s">
        <v>175</v>
      </c>
    </row>
    <row r="45" spans="2:11" s="101" customFormat="1" ht="24" customHeight="1">
      <c r="B45" s="116"/>
      <c r="C45" s="117" t="s">
        <v>176</v>
      </c>
      <c r="D45" s="120"/>
      <c r="E45" s="117"/>
      <c r="F45" s="118" t="s">
        <v>177</v>
      </c>
      <c r="G45" s="188">
        <f>IFERROR(VLOOKUP(G$16,'Ref Data'!$J$4:$M$24,4,FALSE)," ")</f>
        <v>1</v>
      </c>
      <c r="H45" s="115"/>
      <c r="I45" s="106"/>
      <c r="K45" s="107" t="s">
        <v>178</v>
      </c>
    </row>
    <row r="46" spans="2:11" s="101" customFormat="1" ht="24" customHeight="1">
      <c r="B46" s="116"/>
      <c r="C46" s="117" t="s">
        <v>179</v>
      </c>
      <c r="D46" s="120"/>
      <c r="E46" s="117"/>
      <c r="F46" s="120"/>
      <c r="G46" s="119"/>
      <c r="H46" s="121">
        <f>G44-G45-G46</f>
        <v>48</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H12:I12" name="FundingFormDetails"/>
    <protectedRange sqref="B59:I65" name="Notes"/>
    <protectedRange sqref="H26 H34 H42" name="Year0to3_roll"/>
    <protectedRange sqref="G28 F30:G30 F38:G38 F46:G46 G36 G44" name="Year0to3_Days"/>
    <protectedRange sqref="H17:I18" name="FundingFormDetails_2_1"/>
    <protectedRange sqref="H14:I15" name="FundingFormDetails_2"/>
    <protectedRange sqref="H13:I13" name="FundingFormDetails_1_1"/>
    <protectedRange sqref="H16:I16" name="FundingFormDetails_4"/>
    <protectedRange sqref="G29" name="Year0to3_Days_2"/>
    <protectedRange sqref="F29" name="Year0to3_Days_1_1"/>
    <protectedRange sqref="G37" name="Year0to3_Days_3"/>
    <protectedRange sqref="F37" name="Year0to3_Days_1_2"/>
    <protectedRange sqref="G45" name="Year0to3_Days_4"/>
    <protectedRange sqref="F45" name="Year0to3_Days_1_3"/>
  </protectedRanges>
  <mergeCells count="17">
    <mergeCell ref="B57:I57"/>
    <mergeCell ref="B58:I65"/>
    <mergeCell ref="B22:I23"/>
    <mergeCell ref="B25:G25"/>
    <mergeCell ref="B26:G26"/>
    <mergeCell ref="B34:G34"/>
    <mergeCell ref="B8:G8"/>
    <mergeCell ref="B9:G9"/>
    <mergeCell ref="G18:I18"/>
    <mergeCell ref="G15:I15"/>
    <mergeCell ref="B42:G42"/>
    <mergeCell ref="G19:I19"/>
    <mergeCell ref="G12:I12"/>
    <mergeCell ref="G13:I13"/>
    <mergeCell ref="G14:I14"/>
    <mergeCell ref="G16:I16"/>
    <mergeCell ref="G17:I17"/>
  </mergeCells>
  <dataValidations count="2">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CCF5A078-6786-4158-ABFF-5DE0658D1E50}">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E9CE1CB7-1152-4E2C-9BD7-E94D14E63C47}">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904C62E-C5DE-4304-B002-8BA635DC69F3}">
          <x14:formula1>
            <xm:f>'Ref Data'!$C$14:$C$18</xm:f>
          </x14:formula1>
          <xm:sqref>G16:I16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7:Z1000"/>
  <sheetViews>
    <sheetView showGridLines="0" zoomScale="75" zoomScaleNormal="75" workbookViewId="0">
      <selection activeCell="B4" sqref="B4"/>
    </sheetView>
  </sheetViews>
  <sheetFormatPr defaultColWidth="14.42578125" defaultRowHeight="15" customHeight="1"/>
  <cols>
    <col min="1" max="1" width="8.7109375" customWidth="1"/>
    <col min="2" max="5" width="13.7109375" customWidth="1"/>
    <col min="6" max="6" width="21" customWidth="1"/>
    <col min="7" max="7" width="9.140625" customWidth="1"/>
    <col min="8" max="8" width="25.140625" customWidth="1"/>
    <col min="9" max="9" width="12.5703125" customWidth="1"/>
    <col min="10" max="10" width="36.5703125" customWidth="1"/>
    <col min="11" max="11" width="3.5703125" customWidth="1"/>
    <col min="12" max="26" width="8.7109375" customWidth="1"/>
  </cols>
  <sheetData>
    <row r="7" spans="2:12" ht="35.450000000000003" customHeight="1"/>
    <row r="8" spans="2:12" ht="26.25">
      <c r="B8" s="310" t="s">
        <v>0</v>
      </c>
      <c r="C8" s="310"/>
      <c r="D8" s="310"/>
      <c r="E8" s="310"/>
      <c r="F8" s="310"/>
      <c r="G8" s="310"/>
      <c r="H8" s="1"/>
      <c r="I8" s="1"/>
    </row>
    <row r="9" spans="2:12" ht="26.25">
      <c r="B9" s="205" t="s">
        <v>106</v>
      </c>
      <c r="C9" s="205"/>
      <c r="D9" s="205"/>
      <c r="E9" s="205"/>
      <c r="F9" s="205"/>
      <c r="G9" s="205"/>
      <c r="H9" s="205"/>
      <c r="I9" s="205"/>
      <c r="J9" s="205"/>
    </row>
    <row r="11" spans="2:12" ht="24" customHeight="1">
      <c r="B11" s="311" t="s">
        <v>107</v>
      </c>
      <c r="C11" s="311"/>
      <c r="D11" s="311"/>
      <c r="E11" s="311"/>
      <c r="F11" s="311"/>
      <c r="G11" s="311"/>
      <c r="H11" s="311"/>
      <c r="I11" s="311"/>
      <c r="J11" s="311"/>
    </row>
    <row r="12" spans="2:12" ht="24" customHeight="1">
      <c r="B12" s="255" t="s">
        <v>108</v>
      </c>
      <c r="C12" s="312"/>
      <c r="D12" s="312"/>
      <c r="E12" s="312"/>
      <c r="F12" s="271"/>
      <c r="G12" s="286"/>
      <c r="H12" s="286"/>
      <c r="I12" s="286"/>
      <c r="J12" s="287"/>
      <c r="L12" s="6" t="s">
        <v>109</v>
      </c>
    </row>
    <row r="13" spans="2:12" ht="24" customHeight="1">
      <c r="B13" s="255" t="s">
        <v>110</v>
      </c>
      <c r="C13" s="312"/>
      <c r="D13" s="312"/>
      <c r="E13" s="312"/>
      <c r="F13" s="272"/>
      <c r="G13" s="273"/>
      <c r="H13" s="273"/>
      <c r="I13" s="273"/>
      <c r="J13" s="274"/>
      <c r="L13" s="6" t="s">
        <v>111</v>
      </c>
    </row>
    <row r="14" spans="2:12" ht="24" customHeight="1">
      <c r="B14" s="255" t="s">
        <v>112</v>
      </c>
      <c r="C14" s="312"/>
      <c r="D14" s="312"/>
      <c r="E14" s="312"/>
      <c r="F14" s="214" t="str">
        <f>IFERROR(VLOOKUP(F13,'school data '!A5:C1005,2,FALSE),"please enter / check school ID number" )</f>
        <v>please enter / check school ID number</v>
      </c>
      <c r="G14" s="286"/>
      <c r="H14" s="286"/>
      <c r="I14" s="286"/>
      <c r="J14" s="287"/>
      <c r="L14" s="6" t="s">
        <v>113</v>
      </c>
    </row>
    <row r="15" spans="2:12" ht="24" customHeight="1">
      <c r="B15" s="255" t="s">
        <v>114</v>
      </c>
      <c r="C15" s="312"/>
      <c r="D15" s="312"/>
      <c r="E15" s="312"/>
      <c r="F15" s="214" t="s">
        <v>6</v>
      </c>
      <c r="G15" s="286"/>
      <c r="H15" s="286"/>
      <c r="I15" s="286"/>
      <c r="J15" s="287"/>
      <c r="L15" s="6" t="s">
        <v>115</v>
      </c>
    </row>
    <row r="16" spans="2:12" ht="24" customHeight="1">
      <c r="B16" s="255" t="s">
        <v>116</v>
      </c>
      <c r="C16" s="312"/>
      <c r="D16" s="312"/>
      <c r="E16" s="312"/>
      <c r="F16" s="270"/>
      <c r="G16" s="286"/>
      <c r="H16" s="286"/>
      <c r="I16" s="286"/>
      <c r="J16" s="287"/>
    </row>
    <row r="18" spans="1:26" ht="18.75">
      <c r="B18" s="311" t="s">
        <v>117</v>
      </c>
      <c r="C18" s="311"/>
      <c r="D18" s="311"/>
      <c r="E18" s="311"/>
      <c r="F18" s="311"/>
      <c r="G18" s="311"/>
      <c r="H18" s="311"/>
      <c r="I18" s="311"/>
      <c r="J18" s="311"/>
    </row>
    <row r="19" spans="1:26" ht="24" customHeight="1">
      <c r="A19" s="2"/>
      <c r="B19" s="264" t="s">
        <v>118</v>
      </c>
      <c r="C19" s="313"/>
      <c r="D19" s="313"/>
      <c r="E19" s="313"/>
      <c r="F19" s="313"/>
      <c r="G19" s="313"/>
      <c r="H19" s="313"/>
      <c r="I19" s="313"/>
      <c r="J19" s="19">
        <f>'EoT Fin Report T4 2025'!J38</f>
        <v>0</v>
      </c>
      <c r="K19" s="2"/>
      <c r="L19" s="4" t="s">
        <v>202</v>
      </c>
      <c r="M19" s="2"/>
      <c r="N19" s="2"/>
      <c r="O19" s="2"/>
      <c r="P19" s="2"/>
      <c r="Q19" s="2"/>
      <c r="R19" s="2"/>
      <c r="S19" s="2"/>
      <c r="T19" s="2"/>
      <c r="U19" s="2"/>
      <c r="V19" s="2"/>
      <c r="W19" s="2"/>
      <c r="X19" s="2"/>
      <c r="Y19" s="2"/>
      <c r="Z19" s="2"/>
    </row>
    <row r="20" spans="1:26" ht="24" customHeight="1">
      <c r="A20" s="2"/>
      <c r="B20" s="258" t="s">
        <v>120</v>
      </c>
      <c r="C20" s="314"/>
      <c r="D20" s="314"/>
      <c r="E20" s="314"/>
      <c r="F20" s="314"/>
      <c r="G20" s="314"/>
      <c r="H20" s="314"/>
      <c r="I20" s="314"/>
      <c r="J20" s="315"/>
      <c r="K20" s="2"/>
      <c r="L20" s="4"/>
      <c r="M20" s="2"/>
      <c r="N20" s="2"/>
      <c r="O20" s="2"/>
      <c r="P20" s="2"/>
      <c r="Q20" s="2"/>
      <c r="R20" s="2"/>
      <c r="S20" s="2"/>
      <c r="T20" s="2"/>
      <c r="U20" s="2"/>
      <c r="V20" s="2"/>
      <c r="W20" s="2"/>
      <c r="X20" s="2"/>
      <c r="Y20" s="2"/>
      <c r="Z20" s="2"/>
    </row>
    <row r="21" spans="1:26" ht="24" customHeight="1">
      <c r="A21" s="2"/>
      <c r="B21" s="268" t="s">
        <v>121</v>
      </c>
      <c r="C21" s="316"/>
      <c r="D21" s="316"/>
      <c r="E21" s="316"/>
      <c r="F21" s="316"/>
      <c r="G21" s="316"/>
      <c r="H21" s="19">
        <f>'Funding Form T1 2026 HEAD'!I32+'Funding Form T1 2026 HEAD'!I40+'Funding Form T1 2026 HEAD'!I48+'Funding Form T1 2026 RECEIVING'!I32+'Funding Form T1 2026 RECEIVING'!I40+'Funding Form T1 2026 RECEIVING'!I48</f>
        <v>0</v>
      </c>
      <c r="I21" s="25" t="str">
        <f t="shared" ref="I21:I23" si="0">IFERROR(+H21/$H$24,"")</f>
        <v/>
      </c>
      <c r="J21" s="26"/>
      <c r="K21" s="2"/>
      <c r="L21" s="4" t="s">
        <v>203</v>
      </c>
      <c r="M21" s="2"/>
      <c r="N21" s="2"/>
      <c r="O21" s="2"/>
      <c r="P21" s="2"/>
      <c r="Q21" s="2"/>
      <c r="R21" s="2"/>
      <c r="S21" s="2"/>
      <c r="T21" s="2"/>
      <c r="U21" s="2"/>
      <c r="V21" s="2"/>
      <c r="W21" s="2"/>
      <c r="X21" s="2"/>
      <c r="Y21" s="2"/>
      <c r="Z21" s="2"/>
    </row>
    <row r="22" spans="1:26" ht="24" customHeight="1">
      <c r="A22" s="2"/>
      <c r="B22" s="269" t="s">
        <v>123</v>
      </c>
      <c r="C22" s="317"/>
      <c r="D22" s="317"/>
      <c r="E22" s="317"/>
      <c r="F22" s="317"/>
      <c r="G22" s="317"/>
      <c r="H22" s="19">
        <f>'Funding Form T1 2026 HEAD'!I51+'Funding Form T1 2026 RECEIVING'!I51</f>
        <v>0</v>
      </c>
      <c r="I22" s="25" t="str">
        <f t="shared" si="0"/>
        <v/>
      </c>
      <c r="J22" s="26"/>
      <c r="K22" s="2"/>
      <c r="L22" s="4" t="s">
        <v>124</v>
      </c>
      <c r="M22" s="2"/>
      <c r="N22" s="2"/>
      <c r="O22" s="2"/>
      <c r="P22" s="2"/>
      <c r="Q22" s="2"/>
      <c r="R22" s="2"/>
      <c r="S22" s="2"/>
      <c r="T22" s="2"/>
      <c r="U22" s="2"/>
      <c r="V22" s="2"/>
      <c r="W22" s="2"/>
      <c r="X22" s="2"/>
      <c r="Y22" s="2"/>
      <c r="Z22" s="2"/>
    </row>
    <row r="23" spans="1:26" ht="24" customHeight="1">
      <c r="A23" s="2"/>
      <c r="B23" s="269" t="s">
        <v>125</v>
      </c>
      <c r="C23" s="317"/>
      <c r="D23" s="317"/>
      <c r="E23" s="317"/>
      <c r="F23" s="317"/>
      <c r="G23" s="317"/>
      <c r="H23" s="19">
        <v>0</v>
      </c>
      <c r="I23" s="25" t="str">
        <f t="shared" si="0"/>
        <v/>
      </c>
      <c r="J23" s="26"/>
      <c r="K23" s="2"/>
      <c r="L23" s="4" t="s">
        <v>126</v>
      </c>
      <c r="M23" s="2"/>
      <c r="N23" s="2"/>
      <c r="O23" s="2"/>
      <c r="P23" s="2"/>
      <c r="Q23" s="2"/>
      <c r="R23" s="2"/>
      <c r="S23" s="2"/>
      <c r="T23" s="2"/>
      <c r="U23" s="2"/>
      <c r="V23" s="2"/>
      <c r="W23" s="2"/>
      <c r="X23" s="2"/>
      <c r="Y23" s="2"/>
      <c r="Z23" s="2"/>
    </row>
    <row r="24" spans="1:26" ht="24" customHeight="1">
      <c r="A24" s="2"/>
      <c r="B24" s="254" t="s">
        <v>127</v>
      </c>
      <c r="C24" s="317"/>
      <c r="D24" s="317"/>
      <c r="E24" s="317"/>
      <c r="F24" s="317"/>
      <c r="G24" s="317"/>
      <c r="H24" s="27">
        <f>SUM(H21:H23)</f>
        <v>0</v>
      </c>
      <c r="I24" s="28"/>
      <c r="J24" s="29"/>
      <c r="K24" s="2"/>
      <c r="L24" s="4"/>
      <c r="M24" s="2"/>
      <c r="N24" s="2"/>
      <c r="O24" s="2"/>
      <c r="P24" s="2"/>
      <c r="Q24" s="2"/>
      <c r="R24" s="2"/>
      <c r="S24" s="2"/>
      <c r="T24" s="2"/>
      <c r="U24" s="2"/>
      <c r="V24" s="2"/>
      <c r="W24" s="2"/>
      <c r="X24" s="2"/>
      <c r="Y24" s="2"/>
      <c r="Z24" s="2"/>
    </row>
    <row r="25" spans="1:26" ht="9.75" customHeight="1">
      <c r="L25" s="3"/>
    </row>
    <row r="26" spans="1:26" ht="24" customHeight="1">
      <c r="A26" s="2"/>
      <c r="B26" s="258" t="s">
        <v>128</v>
      </c>
      <c r="C26" s="314"/>
      <c r="D26" s="314"/>
      <c r="E26" s="314"/>
      <c r="F26" s="314"/>
      <c r="G26" s="314"/>
      <c r="H26" s="314"/>
      <c r="I26" s="314"/>
      <c r="J26" s="315"/>
      <c r="K26" s="2"/>
      <c r="L26" s="4"/>
      <c r="M26" s="2"/>
      <c r="N26" s="2"/>
      <c r="O26" s="2"/>
      <c r="P26" s="2"/>
      <c r="Q26" s="2"/>
      <c r="R26" s="2"/>
      <c r="S26" s="2"/>
      <c r="T26" s="2"/>
      <c r="U26" s="2"/>
      <c r="V26" s="2"/>
      <c r="W26" s="2"/>
      <c r="X26" s="2"/>
      <c r="Y26" s="2"/>
      <c r="Z26" s="2"/>
    </row>
    <row r="27" spans="1:26" ht="24" customHeight="1">
      <c r="A27" s="2"/>
      <c r="B27" s="318" t="s">
        <v>129</v>
      </c>
      <c r="C27" s="312"/>
      <c r="D27" s="312"/>
      <c r="E27" s="312"/>
      <c r="F27" s="171">
        <f>Cashbook!$K$17</f>
        <v>0</v>
      </c>
      <c r="G27" s="25" t="str">
        <f t="shared" ref="G27:G35" si="1">IFERROR(+F27/$H$24,"")</f>
        <v/>
      </c>
      <c r="H27" s="255" t="s">
        <v>98</v>
      </c>
      <c r="I27" s="256"/>
      <c r="J27" s="257"/>
      <c r="K27" s="2"/>
      <c r="L27" s="4"/>
      <c r="M27" s="2"/>
      <c r="N27" s="2"/>
      <c r="O27" s="2"/>
      <c r="P27" s="2"/>
      <c r="Q27" s="2"/>
      <c r="R27" s="2"/>
      <c r="S27" s="2"/>
      <c r="T27" s="2"/>
      <c r="U27" s="2"/>
      <c r="V27" s="2"/>
      <c r="W27" s="2"/>
      <c r="X27" s="2"/>
      <c r="Y27" s="2"/>
      <c r="Z27" s="2"/>
    </row>
    <row r="28" spans="1:26" ht="25.5" customHeight="1">
      <c r="A28" s="2"/>
      <c r="B28" s="259" t="s">
        <v>132</v>
      </c>
      <c r="C28" s="260"/>
      <c r="D28" s="260"/>
      <c r="E28" s="260"/>
      <c r="F28" s="171">
        <f>Cashbook!$M$17</f>
        <v>0</v>
      </c>
      <c r="G28" s="25" t="str">
        <f>IFERROR(+F28/$H$24,"")</f>
        <v/>
      </c>
      <c r="H28" s="261" t="s">
        <v>204</v>
      </c>
      <c r="I28" s="262"/>
      <c r="J28" s="263"/>
      <c r="K28" s="2"/>
      <c r="L28" s="155"/>
      <c r="M28" s="2"/>
      <c r="N28" s="2"/>
      <c r="O28" s="2"/>
      <c r="P28" s="2"/>
      <c r="Q28" s="2"/>
      <c r="R28" s="2"/>
      <c r="S28" s="2"/>
      <c r="T28" s="2"/>
      <c r="U28" s="2"/>
      <c r="V28" s="2"/>
      <c r="W28" s="2"/>
      <c r="X28" s="2"/>
      <c r="Y28" s="2"/>
      <c r="Z28" s="2"/>
    </row>
    <row r="29" spans="1:26" ht="24" customHeight="1">
      <c r="A29" s="2"/>
      <c r="B29" s="318" t="s">
        <v>134</v>
      </c>
      <c r="C29" s="312"/>
      <c r="D29" s="312"/>
      <c r="E29" s="312"/>
      <c r="F29" s="171">
        <f>Cashbook!$O$17</f>
        <v>0</v>
      </c>
      <c r="G29" s="25" t="str">
        <f t="shared" si="1"/>
        <v/>
      </c>
      <c r="H29" s="255" t="s">
        <v>100</v>
      </c>
      <c r="I29" s="256"/>
      <c r="J29" s="257"/>
      <c r="K29" s="2"/>
      <c r="L29" s="4"/>
      <c r="M29" s="2"/>
      <c r="N29" s="2"/>
      <c r="O29" s="2"/>
      <c r="P29" s="2"/>
      <c r="Q29" s="2"/>
      <c r="R29" s="2"/>
      <c r="S29" s="2"/>
      <c r="T29" s="2"/>
      <c r="U29" s="2"/>
      <c r="V29" s="2"/>
      <c r="W29" s="2"/>
      <c r="X29" s="2"/>
      <c r="Y29" s="2"/>
      <c r="Z29" s="2"/>
    </row>
    <row r="30" spans="1:26" ht="24" customHeight="1">
      <c r="A30" s="2"/>
      <c r="B30" s="318" t="s">
        <v>136</v>
      </c>
      <c r="C30" s="312"/>
      <c r="D30" s="312"/>
      <c r="E30" s="312"/>
      <c r="F30" s="171">
        <f>Cashbook!$Q$17</f>
        <v>0</v>
      </c>
      <c r="G30" s="25" t="str">
        <f t="shared" si="1"/>
        <v/>
      </c>
      <c r="H30" s="255" t="s">
        <v>101</v>
      </c>
      <c r="I30" s="256"/>
      <c r="J30" s="257"/>
      <c r="K30" s="2"/>
      <c r="L30" s="4"/>
      <c r="M30" s="2"/>
      <c r="N30" s="2"/>
      <c r="O30" s="2"/>
      <c r="P30" s="2"/>
      <c r="Q30" s="2"/>
      <c r="R30" s="2"/>
      <c r="S30" s="2"/>
      <c r="T30" s="2"/>
      <c r="U30" s="2"/>
      <c r="V30" s="2"/>
      <c r="W30" s="2"/>
      <c r="X30" s="2"/>
      <c r="Y30" s="2"/>
      <c r="Z30" s="2"/>
    </row>
    <row r="31" spans="1:26" ht="24" customHeight="1">
      <c r="A31" s="2"/>
      <c r="B31" s="318" t="s">
        <v>139</v>
      </c>
      <c r="C31" s="312"/>
      <c r="D31" s="312"/>
      <c r="E31" s="312"/>
      <c r="F31" s="171">
        <f>Cashbook!$S$17</f>
        <v>0</v>
      </c>
      <c r="G31" s="25" t="str">
        <f t="shared" si="1"/>
        <v/>
      </c>
      <c r="H31" s="255" t="s">
        <v>102</v>
      </c>
      <c r="I31" s="256"/>
      <c r="J31" s="257"/>
      <c r="K31" s="2"/>
      <c r="L31" s="4"/>
      <c r="M31" s="2"/>
      <c r="N31" s="2"/>
      <c r="O31" s="2"/>
      <c r="P31" s="2"/>
      <c r="Q31" s="2"/>
      <c r="R31" s="2"/>
      <c r="S31" s="2"/>
      <c r="T31" s="2"/>
      <c r="U31" s="2"/>
      <c r="V31" s="2"/>
      <c r="W31" s="2"/>
      <c r="X31" s="2"/>
      <c r="Y31" s="2"/>
      <c r="Z31" s="2"/>
    </row>
    <row r="32" spans="1:26" ht="24" customHeight="1">
      <c r="A32" s="2"/>
      <c r="B32" s="318" t="s">
        <v>140</v>
      </c>
      <c r="C32" s="312"/>
      <c r="D32" s="312"/>
      <c r="E32" s="312"/>
      <c r="F32" s="171">
        <f>Cashbook!$U$17</f>
        <v>0</v>
      </c>
      <c r="G32" s="25" t="str">
        <f t="shared" si="1"/>
        <v/>
      </c>
      <c r="H32" s="255" t="s">
        <v>103</v>
      </c>
      <c r="I32" s="256"/>
      <c r="J32" s="257"/>
      <c r="K32" s="2"/>
      <c r="L32" s="4"/>
      <c r="M32" s="2"/>
      <c r="N32" s="2"/>
      <c r="O32" s="2"/>
      <c r="P32" s="2"/>
      <c r="Q32" s="2"/>
      <c r="R32" s="2"/>
      <c r="S32" s="2"/>
      <c r="T32" s="2"/>
      <c r="U32" s="2"/>
      <c r="V32" s="2"/>
      <c r="W32" s="2"/>
      <c r="X32" s="2"/>
      <c r="Y32" s="2"/>
      <c r="Z32" s="2"/>
    </row>
    <row r="33" spans="1:26" ht="24" customHeight="1">
      <c r="A33" s="2"/>
      <c r="B33" s="318" t="s">
        <v>142</v>
      </c>
      <c r="C33" s="312"/>
      <c r="D33" s="312"/>
      <c r="E33" s="312"/>
      <c r="F33" s="171">
        <f>Cashbook!$W$17</f>
        <v>0</v>
      </c>
      <c r="G33" s="25" t="str">
        <f t="shared" si="1"/>
        <v/>
      </c>
      <c r="H33" s="255" t="s">
        <v>104</v>
      </c>
      <c r="I33" s="256"/>
      <c r="J33" s="257"/>
      <c r="K33" s="2"/>
      <c r="L33" s="4"/>
      <c r="M33" s="2"/>
      <c r="N33" s="2"/>
      <c r="O33" s="2"/>
      <c r="P33" s="2"/>
      <c r="Q33" s="2"/>
      <c r="R33" s="2"/>
      <c r="S33" s="2"/>
      <c r="T33" s="2"/>
      <c r="U33" s="2"/>
      <c r="V33" s="2"/>
      <c r="W33" s="2"/>
      <c r="X33" s="2"/>
      <c r="Y33" s="2"/>
      <c r="Z33" s="2"/>
    </row>
    <row r="34" spans="1:26" ht="32.25" customHeight="1">
      <c r="A34" s="2"/>
      <c r="B34" s="318" t="s">
        <v>144</v>
      </c>
      <c r="C34" s="312"/>
      <c r="D34" s="312"/>
      <c r="E34" s="312"/>
      <c r="F34" s="171">
        <f>Cashbook!$Y$17</f>
        <v>0</v>
      </c>
      <c r="G34" s="25" t="str">
        <f t="shared" si="1"/>
        <v/>
      </c>
      <c r="H34" s="261" t="s">
        <v>146</v>
      </c>
      <c r="I34" s="262"/>
      <c r="J34" s="263"/>
      <c r="K34" s="2"/>
      <c r="L34" s="4"/>
      <c r="M34" s="2"/>
      <c r="N34" s="2"/>
      <c r="O34" s="2"/>
      <c r="P34" s="2"/>
      <c r="Q34" s="2"/>
      <c r="R34" s="2"/>
      <c r="S34" s="2"/>
      <c r="T34" s="2"/>
      <c r="U34" s="2"/>
      <c r="V34" s="2"/>
      <c r="W34" s="2"/>
      <c r="X34" s="2"/>
      <c r="Y34" s="2"/>
      <c r="Z34" s="2"/>
    </row>
    <row r="35" spans="1:26" ht="24" customHeight="1">
      <c r="A35" s="2"/>
      <c r="B35" s="319" t="s">
        <v>147</v>
      </c>
      <c r="C35" s="312"/>
      <c r="D35" s="312"/>
      <c r="E35" s="320"/>
      <c r="F35" s="27">
        <f>SUM(F27:F34)</f>
        <v>0</v>
      </c>
      <c r="G35" s="30" t="str">
        <f t="shared" si="1"/>
        <v/>
      </c>
      <c r="H35" s="266"/>
      <c r="I35" s="312"/>
      <c r="J35" s="320"/>
      <c r="K35" s="2"/>
      <c r="L35" s="4"/>
      <c r="M35" s="2"/>
      <c r="N35" s="2"/>
      <c r="O35" s="2"/>
      <c r="P35" s="2"/>
      <c r="Q35" s="2"/>
      <c r="R35" s="2"/>
      <c r="S35" s="2"/>
      <c r="T35" s="2"/>
      <c r="U35" s="2"/>
      <c r="V35" s="2"/>
      <c r="W35" s="2"/>
      <c r="X35" s="2"/>
      <c r="Y35" s="2"/>
      <c r="Z35" s="2"/>
    </row>
    <row r="36" spans="1:26" ht="9.75" customHeight="1">
      <c r="L36" s="3"/>
    </row>
    <row r="37" spans="1:26" ht="24" customHeight="1">
      <c r="A37" s="2"/>
      <c r="B37" s="319" t="s">
        <v>148</v>
      </c>
      <c r="C37" s="312"/>
      <c r="D37" s="312"/>
      <c r="E37" s="320"/>
      <c r="F37" s="31">
        <f>+H24-F35</f>
        <v>0</v>
      </c>
      <c r="G37" s="32" t="str">
        <f>IFERROR(+F37/$H$24,"")</f>
        <v/>
      </c>
      <c r="H37" s="266"/>
      <c r="I37" s="312"/>
      <c r="J37" s="320"/>
      <c r="K37" s="2"/>
      <c r="L37" s="4" t="s">
        <v>149</v>
      </c>
      <c r="M37" s="2"/>
      <c r="N37" s="2"/>
      <c r="O37" s="2"/>
      <c r="P37" s="2"/>
      <c r="Q37" s="2"/>
      <c r="R37" s="2"/>
      <c r="S37" s="2"/>
      <c r="T37" s="2"/>
      <c r="U37" s="2"/>
      <c r="V37" s="2"/>
      <c r="W37" s="2"/>
      <c r="X37" s="2"/>
      <c r="Y37" s="2"/>
      <c r="Z37" s="2"/>
    </row>
    <row r="38" spans="1:26" ht="24" customHeight="1">
      <c r="A38" s="2"/>
      <c r="B38" s="319" t="s">
        <v>150</v>
      </c>
      <c r="C38" s="312"/>
      <c r="D38" s="312"/>
      <c r="E38" s="320"/>
      <c r="F38" s="267"/>
      <c r="G38" s="317"/>
      <c r="H38" s="317"/>
      <c r="I38" s="321"/>
      <c r="J38" s="27">
        <f>+F37+J19</f>
        <v>0</v>
      </c>
      <c r="K38" s="2"/>
      <c r="L38" s="4" t="s">
        <v>151</v>
      </c>
      <c r="M38" s="2"/>
      <c r="N38" s="2"/>
      <c r="O38" s="2"/>
      <c r="P38" s="2"/>
      <c r="Q38" s="2"/>
      <c r="R38" s="2"/>
      <c r="S38" s="2"/>
      <c r="T38" s="2"/>
      <c r="U38" s="2"/>
      <c r="V38" s="2"/>
      <c r="W38" s="2"/>
      <c r="X38" s="2"/>
      <c r="Y38" s="2"/>
      <c r="Z38" s="2"/>
    </row>
    <row r="39" spans="1:26" ht="24"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51.75" customHeight="1">
      <c r="A40" s="2"/>
      <c r="B40" s="253" t="s">
        <v>205</v>
      </c>
      <c r="C40" s="322"/>
      <c r="D40" s="322"/>
      <c r="E40" s="322"/>
      <c r="F40" s="322"/>
      <c r="G40" s="322"/>
      <c r="H40" s="322"/>
      <c r="I40" s="322"/>
      <c r="J40" s="323"/>
      <c r="K40" s="2"/>
      <c r="L40" s="2"/>
      <c r="M40" s="2"/>
      <c r="N40" s="2"/>
      <c r="O40" s="2"/>
      <c r="P40" s="2"/>
      <c r="Q40" s="2"/>
      <c r="R40" s="2"/>
      <c r="S40" s="2"/>
      <c r="T40" s="2"/>
      <c r="U40" s="2"/>
      <c r="V40" s="2"/>
      <c r="W40" s="2"/>
      <c r="X40" s="2"/>
      <c r="Y40" s="2"/>
      <c r="Z40" s="2"/>
    </row>
    <row r="41" spans="1:26" ht="24" customHeight="1">
      <c r="A41" s="2"/>
      <c r="B41" s="265"/>
      <c r="C41" s="324"/>
      <c r="D41" s="324"/>
      <c r="E41" s="324"/>
      <c r="F41" s="324"/>
      <c r="G41" s="324"/>
      <c r="H41" s="324"/>
      <c r="I41" s="324"/>
      <c r="J41" s="325"/>
      <c r="K41" s="2"/>
      <c r="L41" s="2"/>
      <c r="M41" s="2"/>
      <c r="N41" s="2"/>
      <c r="O41" s="2"/>
      <c r="P41" s="2"/>
      <c r="Q41" s="2"/>
      <c r="R41" s="2"/>
      <c r="S41" s="2"/>
      <c r="T41" s="2"/>
      <c r="U41" s="2"/>
      <c r="V41" s="2"/>
      <c r="W41" s="2"/>
      <c r="X41" s="2"/>
      <c r="Y41" s="2"/>
      <c r="Z41" s="2"/>
    </row>
    <row r="42" spans="1:26" ht="24" customHeight="1">
      <c r="B42" s="326"/>
      <c r="C42" s="327"/>
      <c r="D42" s="327"/>
      <c r="E42" s="327"/>
      <c r="F42" s="327"/>
      <c r="G42" s="327"/>
      <c r="H42" s="327"/>
      <c r="I42" s="327"/>
      <c r="J42" s="328"/>
    </row>
    <row r="43" spans="1:26" ht="24" customHeight="1">
      <c r="B43" s="326"/>
      <c r="C43" s="327"/>
      <c r="D43" s="327"/>
      <c r="E43" s="327"/>
      <c r="F43" s="327"/>
      <c r="G43" s="327"/>
      <c r="H43" s="327"/>
      <c r="I43" s="327"/>
      <c r="J43" s="328"/>
    </row>
    <row r="44" spans="1:26" ht="24" customHeight="1">
      <c r="B44" s="326"/>
      <c r="C44" s="327"/>
      <c r="D44" s="327"/>
      <c r="E44" s="327"/>
      <c r="F44" s="327"/>
      <c r="G44" s="327"/>
      <c r="H44" s="327"/>
      <c r="I44" s="327"/>
      <c r="J44" s="328"/>
    </row>
    <row r="45" spans="1:26" ht="24" customHeight="1">
      <c r="B45" s="326"/>
      <c r="C45" s="327"/>
      <c r="D45" s="327"/>
      <c r="E45" s="327"/>
      <c r="F45" s="327"/>
      <c r="G45" s="327"/>
      <c r="H45" s="327"/>
      <c r="I45" s="327"/>
      <c r="J45" s="328"/>
    </row>
    <row r="46" spans="1:26" ht="24" customHeight="1">
      <c r="B46" s="326"/>
      <c r="C46" s="327"/>
      <c r="D46" s="327"/>
      <c r="E46" s="327"/>
      <c r="F46" s="327"/>
      <c r="G46" s="327"/>
      <c r="H46" s="327"/>
      <c r="I46" s="327"/>
      <c r="J46" s="328"/>
    </row>
    <row r="47" spans="1:26" ht="24" customHeight="1">
      <c r="B47" s="329"/>
      <c r="C47" s="330"/>
      <c r="D47" s="330"/>
      <c r="E47" s="330"/>
      <c r="F47" s="330"/>
      <c r="G47" s="330"/>
      <c r="H47" s="330"/>
      <c r="I47" s="330"/>
      <c r="J47" s="331"/>
    </row>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B12:E12"/>
    <mergeCell ref="F12:J12"/>
    <mergeCell ref="B14:E14"/>
    <mergeCell ref="F14:J14"/>
    <mergeCell ref="B15:E15"/>
    <mergeCell ref="F15:J15"/>
    <mergeCell ref="B13:E13"/>
    <mergeCell ref="F13:J13"/>
    <mergeCell ref="B20:J20"/>
    <mergeCell ref="B21:G21"/>
    <mergeCell ref="B22:G22"/>
    <mergeCell ref="B23:G23"/>
    <mergeCell ref="B16:E16"/>
    <mergeCell ref="F16:J16"/>
    <mergeCell ref="B41:J47"/>
    <mergeCell ref="B31:E31"/>
    <mergeCell ref="H31:J31"/>
    <mergeCell ref="B32:E32"/>
    <mergeCell ref="H32:J32"/>
    <mergeCell ref="B33:E33"/>
    <mergeCell ref="H33:J33"/>
    <mergeCell ref="H34:J34"/>
    <mergeCell ref="B34:E34"/>
    <mergeCell ref="B35:E35"/>
    <mergeCell ref="B37:E37"/>
    <mergeCell ref="B38:E38"/>
    <mergeCell ref="H35:J35"/>
    <mergeCell ref="H37:J37"/>
    <mergeCell ref="F38:I38"/>
    <mergeCell ref="B9:J9"/>
    <mergeCell ref="B8:G8"/>
    <mergeCell ref="B11:J11"/>
    <mergeCell ref="B18:J18"/>
    <mergeCell ref="B40:J40"/>
    <mergeCell ref="B24:G24"/>
    <mergeCell ref="H29:J29"/>
    <mergeCell ref="H30:J30"/>
    <mergeCell ref="B26:J26"/>
    <mergeCell ref="B27:E27"/>
    <mergeCell ref="H27:J27"/>
    <mergeCell ref="B28:E28"/>
    <mergeCell ref="H28:J28"/>
    <mergeCell ref="B29:E29"/>
    <mergeCell ref="B30:E30"/>
    <mergeCell ref="B19:I19"/>
  </mergeCells>
  <dataValidations count="5">
    <dataValidation type="decimal" operator="greaterThanOrEqual" allowBlank="1" showInputMessage="1" showErrorMessage="1" prompt="Lunch Funding - Please enter the amount paid to your kura /school for Lunches " sqref="H21" xr:uid="{00000000-0002-0000-0000-000000000000}">
      <formula1>0</formula1>
    </dataValidation>
    <dataValidation type="decimal" operator="greaterThanOrEqual" allowBlank="1" showInputMessage="1" showErrorMessage="1" prompt="Small &amp; Isolated Funding - If applicable, please enter the amount paid to your kura/school for Small and Isolated Funding" sqref="H22" xr:uid="{00000000-0002-0000-0000-000002000000}">
      <formula1>0</formula1>
    </dataValidation>
    <dataValidation type="date" allowBlank="1" showInputMessage="1" showErrorMessage="1" prompt="Date - Please enter date in the format of dd/mm/yyyy" sqref="F12" xr:uid="{00000000-0002-0000-0000-000003000000}">
      <formula1>44440</formula1>
      <formula2>55153</formula2>
    </dataValidation>
    <dataValidation type="decimal" allowBlank="1" showInputMessage="1" showErrorMessage="1" prompt="Over / Unspend - Please enter the Over / Underspend amount calculated on your previous End of Term Report" sqref="J19" xr:uid="{00000000-0002-0000-0000-000004000000}">
      <formula1>-1000000</formula1>
      <formula2>1000000</formula2>
    </dataValidation>
    <dataValidation type="decimal" operator="greaterThanOrEqual" allowBlank="1" showInputMessage="1" showErrorMessage="1" prompt="External Funding - If applicable, please enter the amount paid to your kura/school from any external sources to support lunches" sqref="H23" xr:uid="{00000000-0002-0000-0000-000005000000}">
      <formula1>0</formula1>
    </dataValidation>
  </dataValidations>
  <pageMargins left="0.70866141732283472" right="0.70866141732283472" top="0.74803149606299213" bottom="0.74803149606299213" header="0" footer="0"/>
  <pageSetup paperSize="9" scale="57" orientation="portrait" r:id="rId1"/>
  <headerFooter>
    <oddHeader>&amp;C&amp;"Calibri"&amp;10&amp;K000000 [UNCLASSIFIED]&amp;1#_x000D_</oddHeader>
    <oddFooter>&amp;LEOT Financial Report v 0.2      1/9/2022&amp;CPage &amp;P of_x000D_&amp;1#&amp;"Calibri"&amp;10&amp;K000000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Reporting Period:  - Please select the term from the drop down list" xr:uid="{00000000-0002-0000-0000-000006000000}">
          <x14:formula1>
            <xm:f>'Ref Data'!$C$14:$C$18</xm:f>
          </x14:formula1>
          <xm:sqref>F15:J15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11FD6-96B0-4E4E-86D2-B9490650FF05}">
  <sheetPr>
    <pageSetUpPr fitToPage="1"/>
  </sheetPr>
  <dimension ref="B1:K68"/>
  <sheetViews>
    <sheetView showGridLines="0" zoomScale="85" zoomScaleNormal="85" zoomScaleSheetLayoutView="100" workbookViewId="0">
      <selection activeCell="B13" sqref="B13:C14"/>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8.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153</v>
      </c>
      <c r="C9" s="308"/>
      <c r="D9" s="308"/>
      <c r="E9" s="308"/>
      <c r="F9" s="308"/>
      <c r="G9" s="308"/>
      <c r="K9" s="100"/>
    </row>
    <row r="10" spans="2:11" s="101" customFormat="1" ht="15.75"/>
    <row r="11" spans="2:11" s="101" customFormat="1" ht="15.75"/>
    <row r="12" spans="2:11" s="101" customFormat="1" ht="15.75">
      <c r="B12" s="102" t="s">
        <v>154</v>
      </c>
      <c r="F12" s="154" t="s">
        <v>155</v>
      </c>
      <c r="G12" s="220"/>
      <c r="H12" s="221"/>
      <c r="I12" s="222"/>
      <c r="K12" s="100" t="s">
        <v>111</v>
      </c>
    </row>
    <row r="13" spans="2:11" s="101" customFormat="1" ht="15.75">
      <c r="B13" s="102" t="s">
        <v>156</v>
      </c>
      <c r="F13" s="154" t="s">
        <v>157</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206</v>
      </c>
      <c r="H16" s="221"/>
      <c r="I16" s="222"/>
      <c r="K16" s="100" t="s">
        <v>115</v>
      </c>
    </row>
    <row r="17" spans="2:11" s="101" customFormat="1" ht="15.75">
      <c r="F17" s="154" t="s">
        <v>162</v>
      </c>
      <c r="G17" s="226">
        <f>IFERROR(VLOOKUP(G16,'Ref Data'!J:L,2,FALSE), "Enter Date")</f>
        <v>46132</v>
      </c>
      <c r="H17" s="227"/>
      <c r="I17" s="228"/>
      <c r="K17" s="99" t="s">
        <v>163</v>
      </c>
    </row>
    <row r="18" spans="2:11" s="101" customFormat="1" ht="15.75">
      <c r="B18" s="102"/>
      <c r="F18" s="154" t="s">
        <v>164</v>
      </c>
      <c r="G18" s="226">
        <f>IFERROR(VLOOKUP(G16,'Ref Data'!J:L,3,FALSE),"Enter Date")</f>
        <v>46206</v>
      </c>
      <c r="H18" s="227"/>
      <c r="I18" s="228"/>
      <c r="K18" s="99" t="s">
        <v>165</v>
      </c>
    </row>
    <row r="19" spans="2:11" s="101" customFormat="1" ht="15.75">
      <c r="F19" s="154" t="s">
        <v>166</v>
      </c>
      <c r="G19" s="229">
        <f>IFERROR(NETWORKDAYS(G17,G18)," ")</f>
        <v>55</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55</v>
      </c>
      <c r="H28" s="115"/>
      <c r="I28" s="106"/>
      <c r="K28" s="107" t="s">
        <v>175</v>
      </c>
    </row>
    <row r="29" spans="2:11" s="101" customFormat="1" ht="24" customHeight="1">
      <c r="B29" s="116"/>
      <c r="C29" s="117" t="s">
        <v>176</v>
      </c>
      <c r="D29" s="109"/>
      <c r="E29" s="117"/>
      <c r="F29" s="118" t="s">
        <v>207</v>
      </c>
      <c r="G29" s="188">
        <f>IFERROR(VLOOKUP(G$16,'Ref Data'!$J$4:$M$24,4,FALSE)," ")</f>
        <v>2</v>
      </c>
      <c r="H29" s="115"/>
      <c r="I29" s="106"/>
      <c r="K29" s="107" t="s">
        <v>178</v>
      </c>
    </row>
    <row r="30" spans="2:11" s="101" customFormat="1" ht="24" customHeight="1">
      <c r="B30" s="116"/>
      <c r="C30" s="117" t="s">
        <v>179</v>
      </c>
      <c r="D30" s="109"/>
      <c r="E30" s="117"/>
      <c r="F30" s="120"/>
      <c r="G30" s="119"/>
      <c r="H30" s="121">
        <f>G28-G29-G30</f>
        <v>53</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55</v>
      </c>
      <c r="H36" s="115"/>
      <c r="I36" s="106"/>
      <c r="K36" s="107" t="s">
        <v>175</v>
      </c>
    </row>
    <row r="37" spans="2:11" s="101" customFormat="1" ht="24" customHeight="1">
      <c r="B37" s="116"/>
      <c r="C37" s="117" t="s">
        <v>176</v>
      </c>
      <c r="D37" s="117"/>
      <c r="E37" s="117"/>
      <c r="F37" s="118" t="s">
        <v>207</v>
      </c>
      <c r="G37" s="188">
        <f>IFERROR(VLOOKUP(G$16,'Ref Data'!$J$4:$M$24,4,FALSE)," ")</f>
        <v>2</v>
      </c>
      <c r="H37" s="115"/>
      <c r="I37" s="106"/>
      <c r="K37" s="107" t="s">
        <v>178</v>
      </c>
    </row>
    <row r="38" spans="2:11" s="101" customFormat="1" ht="24" customHeight="1">
      <c r="B38" s="116"/>
      <c r="C38" s="117" t="s">
        <v>179</v>
      </c>
      <c r="D38" s="117"/>
      <c r="E38" s="117"/>
      <c r="F38" s="120"/>
      <c r="G38" s="119"/>
      <c r="H38" s="121">
        <f>G36-G37-G38</f>
        <v>53</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55</v>
      </c>
      <c r="H44" s="115"/>
      <c r="I44" s="106"/>
      <c r="K44" s="107" t="s">
        <v>175</v>
      </c>
    </row>
    <row r="45" spans="2:11" s="101" customFormat="1" ht="24" customHeight="1">
      <c r="B45" s="116"/>
      <c r="C45" s="117" t="s">
        <v>176</v>
      </c>
      <c r="D45" s="120"/>
      <c r="E45" s="117"/>
      <c r="F45" s="118" t="s">
        <v>207</v>
      </c>
      <c r="G45" s="188">
        <f>IFERROR(VLOOKUP(G$16,'Ref Data'!$J$4:$M$24,4,FALSE)," ")</f>
        <v>2</v>
      </c>
      <c r="H45" s="115"/>
      <c r="I45" s="106"/>
      <c r="K45" s="107" t="s">
        <v>178</v>
      </c>
    </row>
    <row r="46" spans="2:11" s="101" customFormat="1" ht="24" customHeight="1">
      <c r="B46" s="116"/>
      <c r="C46" s="117" t="s">
        <v>179</v>
      </c>
      <c r="D46" s="120"/>
      <c r="E46" s="117"/>
      <c r="F46" s="120"/>
      <c r="G46" s="119"/>
      <c r="H46" s="121">
        <f>G44-G45-G46</f>
        <v>53</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B59:I65" name="Notes"/>
    <protectedRange sqref="H26 H34 H42" name="Year0to3_roll"/>
    <protectedRange sqref="G28 F30:G30 F38:G38 F46:G46 G36 G44" name="Year0to3_Days"/>
    <protectedRange sqref="H12:I12" name="FundingFormDetails_4"/>
    <protectedRange sqref="H17:I18" name="FundingFormDetails_2_1_3"/>
    <protectedRange sqref="H14:I15" name="FundingFormDetails_2_4"/>
    <protectedRange sqref="H13:I13" name="FundingFormDetails_1_1_2"/>
    <protectedRange sqref="H16:I16" name="FundingFormDetails_4_1"/>
    <protectedRange sqref="G29" name="Year0to3_Days_2"/>
    <protectedRange sqref="F29 F37 F45" name="Year0to3_Days_1_1"/>
    <protectedRange sqref="G37" name="Year0to3_Days_2_1"/>
    <protectedRange sqref="G45" name="Year0to3_Days_2_2"/>
  </protectedRanges>
  <mergeCells count="17">
    <mergeCell ref="B25:G25"/>
    <mergeCell ref="B8:G8"/>
    <mergeCell ref="B9:G9"/>
    <mergeCell ref="G12:I12"/>
    <mergeCell ref="G13:I13"/>
    <mergeCell ref="G14:I14"/>
    <mergeCell ref="G15:I15"/>
    <mergeCell ref="G16:I16"/>
    <mergeCell ref="G17:I17"/>
    <mergeCell ref="G18:I18"/>
    <mergeCell ref="G19:I19"/>
    <mergeCell ref="B22:I23"/>
    <mergeCell ref="B26:G26"/>
    <mergeCell ref="B34:G34"/>
    <mergeCell ref="B42:G42"/>
    <mergeCell ref="B57:I57"/>
    <mergeCell ref="B58:I65"/>
  </mergeCells>
  <dataValidations count="2">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B5FBC8BB-6F8D-4789-A2E2-FB512A690A23}">
      <formula1>0</formula1>
    </dataValidation>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0A9CCF87-239C-42B4-847C-4ADF71B2EDD7}">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D6A23D-4C97-4DBE-B201-19116ACA0511}">
          <x14:formula1>
            <xm:f>'Ref Data'!$C$14:$C$18</xm:f>
          </x14:formula1>
          <xm:sqref>G16:I16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49721-4DA6-4B13-ADEB-AD17859963F6}">
  <sheetPr>
    <pageSetUpPr fitToPage="1"/>
  </sheetPr>
  <dimension ref="B1:K68"/>
  <sheetViews>
    <sheetView showGridLines="0" zoomScale="85" zoomScaleNormal="85" zoomScaleSheetLayoutView="100" workbookViewId="0">
      <selection activeCell="B16" sqref="B16"/>
    </sheetView>
  </sheetViews>
  <sheetFormatPr defaultColWidth="8.7109375" defaultRowHeight="15"/>
  <cols>
    <col min="1" max="1" width="7.85546875" style="98" customWidth="1"/>
    <col min="2" max="2" width="8.7109375" style="98"/>
    <col min="3" max="3" width="11.5703125" style="98" customWidth="1"/>
    <col min="4" max="5" width="15.85546875" style="98" customWidth="1"/>
    <col min="6" max="6" width="46" style="98" customWidth="1"/>
    <col min="7" max="7" width="17.85546875" style="98" customWidth="1"/>
    <col min="8" max="8" width="15.42578125" style="98" customWidth="1"/>
    <col min="9" max="9" width="18.5703125" style="98" customWidth="1"/>
    <col min="10" max="10" width="6.7109375" style="98" customWidth="1"/>
    <col min="11" max="11" width="64.7109375" style="98" customWidth="1"/>
    <col min="12" max="16384" width="8.7109375" style="98"/>
  </cols>
  <sheetData>
    <row r="1" spans="2:11">
      <c r="K1" s="99"/>
    </row>
    <row r="2" spans="2:11">
      <c r="K2" s="99"/>
    </row>
    <row r="3" spans="2:11">
      <c r="K3" s="99"/>
    </row>
    <row r="4" spans="2:11">
      <c r="K4" s="99"/>
    </row>
    <row r="5" spans="2:11">
      <c r="K5" s="99"/>
    </row>
    <row r="6" spans="2:11">
      <c r="K6" s="99"/>
    </row>
    <row r="7" spans="2:11">
      <c r="K7" s="99"/>
    </row>
    <row r="8" spans="2:11" ht="26.25">
      <c r="B8" s="307" t="s">
        <v>0</v>
      </c>
      <c r="C8" s="307"/>
      <c r="D8" s="307"/>
      <c r="E8" s="307"/>
      <c r="F8" s="307"/>
      <c r="G8" s="307"/>
    </row>
    <row r="9" spans="2:11" ht="26.25">
      <c r="B9" s="308" t="s">
        <v>199</v>
      </c>
      <c r="C9" s="308"/>
      <c r="D9" s="308"/>
      <c r="E9" s="308"/>
      <c r="F9" s="308"/>
      <c r="G9" s="308"/>
      <c r="K9" s="100"/>
    </row>
    <row r="10" spans="2:11" s="101" customFormat="1" ht="15.75"/>
    <row r="11" spans="2:11" s="101" customFormat="1" ht="15.75"/>
    <row r="12" spans="2:11" s="101" customFormat="1" ht="15.75">
      <c r="B12" s="102" t="s">
        <v>154</v>
      </c>
      <c r="F12" s="154" t="s">
        <v>200</v>
      </c>
      <c r="G12" s="220"/>
      <c r="H12" s="221"/>
      <c r="I12" s="222"/>
      <c r="K12" s="100" t="s">
        <v>111</v>
      </c>
    </row>
    <row r="13" spans="2:11" s="101" customFormat="1" ht="15.75">
      <c r="B13" s="102" t="s">
        <v>156</v>
      </c>
      <c r="F13" s="154" t="s">
        <v>201</v>
      </c>
      <c r="G13" s="223" t="str">
        <f>IFERROR(VLOOKUP(G12,'school data '!A:B,2,FALSE),"Enter school ID number above, this will auto populate" )</f>
        <v>Enter school ID number above, this will auto populate</v>
      </c>
      <c r="H13" s="224"/>
      <c r="I13" s="225"/>
      <c r="K13" s="100" t="s">
        <v>113</v>
      </c>
    </row>
    <row r="14" spans="2:11" s="101" customFormat="1" ht="15.75">
      <c r="B14" s="102" t="s">
        <v>158</v>
      </c>
      <c r="F14" s="150" t="s">
        <v>159</v>
      </c>
      <c r="G14" s="223" t="str">
        <f>IFERROR(VLOOKUP(G12,'school data '!A:K,11,FALSE),"Enter school ID number above, this will auto populate" )</f>
        <v>Enter school ID number above, this will auto populate</v>
      </c>
      <c r="H14" s="224"/>
      <c r="I14" s="225"/>
      <c r="K14" s="100" t="s">
        <v>113</v>
      </c>
    </row>
    <row r="15" spans="2:11" s="101" customFormat="1" ht="15.75">
      <c r="B15" s="102"/>
      <c r="F15" s="150" t="s">
        <v>160</v>
      </c>
      <c r="G15" s="223" t="str">
        <f>IFERROR(VLOOKUP(G14,'Ref Data'!H:I,2,FALSE),"Enter school ID number above, this will auto populate" )</f>
        <v>Enter school ID number above, this will auto populate</v>
      </c>
      <c r="H15" s="224"/>
      <c r="I15" s="225"/>
      <c r="K15" s="100" t="s">
        <v>113</v>
      </c>
    </row>
    <row r="16" spans="2:11" s="101" customFormat="1" ht="15.75">
      <c r="B16" s="102"/>
      <c r="F16" s="154" t="s">
        <v>161</v>
      </c>
      <c r="G16" s="220" t="s">
        <v>206</v>
      </c>
      <c r="H16" s="221"/>
      <c r="I16" s="222"/>
      <c r="K16" s="100" t="s">
        <v>115</v>
      </c>
    </row>
    <row r="17" spans="2:11" s="101" customFormat="1" ht="15.75">
      <c r="F17" s="154" t="s">
        <v>162</v>
      </c>
      <c r="G17" s="226">
        <f>IFERROR(VLOOKUP(G16,'Ref Data'!J:L,2,FALSE), "Enter Date")</f>
        <v>46132</v>
      </c>
      <c r="H17" s="227"/>
      <c r="I17" s="228"/>
      <c r="K17" s="99" t="s">
        <v>163</v>
      </c>
    </row>
    <row r="18" spans="2:11" s="101" customFormat="1" ht="15.75">
      <c r="B18" s="102"/>
      <c r="F18" s="154" t="s">
        <v>164</v>
      </c>
      <c r="G18" s="226">
        <f>IFERROR(VLOOKUP(G16,'Ref Data'!J:L,3,FALSE),"Enter Date")</f>
        <v>46206</v>
      </c>
      <c r="H18" s="227"/>
      <c r="I18" s="228"/>
      <c r="K18" s="99" t="s">
        <v>165</v>
      </c>
    </row>
    <row r="19" spans="2:11" s="101" customFormat="1" ht="15.75">
      <c r="F19" s="154" t="s">
        <v>166</v>
      </c>
      <c r="G19" s="229">
        <f>IFERROR(NETWORKDAYS(G17,G18)," ")</f>
        <v>55</v>
      </c>
      <c r="H19" s="230"/>
      <c r="I19" s="231"/>
      <c r="K19" s="99"/>
    </row>
    <row r="20" spans="2:11" s="101" customFormat="1" ht="15.75"/>
    <row r="21" spans="2:11" s="101" customFormat="1" ht="15.75"/>
    <row r="22" spans="2:11" ht="43.5" customHeight="1">
      <c r="B22" s="232" t="s">
        <v>167</v>
      </c>
      <c r="C22" s="233"/>
      <c r="D22" s="233"/>
      <c r="E22" s="233"/>
      <c r="F22" s="233"/>
      <c r="G22" s="233"/>
      <c r="H22" s="233"/>
      <c r="I22" s="234"/>
    </row>
    <row r="23" spans="2:11">
      <c r="B23" s="235"/>
      <c r="C23" s="236"/>
      <c r="D23" s="236"/>
      <c r="E23" s="236"/>
      <c r="F23" s="236"/>
      <c r="G23" s="236"/>
      <c r="H23" s="236"/>
      <c r="I23" s="237"/>
    </row>
    <row r="24" spans="2:11" s="101" customFormat="1" ht="15.75"/>
    <row r="25" spans="2:11" s="104" customFormat="1" ht="24" customHeight="1">
      <c r="B25" s="309" t="s">
        <v>168</v>
      </c>
      <c r="C25" s="309"/>
      <c r="D25" s="309"/>
      <c r="E25" s="309"/>
      <c r="F25" s="309"/>
      <c r="G25" s="309"/>
      <c r="H25" s="103" t="s">
        <v>169</v>
      </c>
      <c r="I25" s="103" t="s">
        <v>170</v>
      </c>
    </row>
    <row r="26" spans="2:11" s="101" customFormat="1" ht="24" customHeight="1">
      <c r="B26" s="238" t="s">
        <v>171</v>
      </c>
      <c r="C26" s="239"/>
      <c r="D26" s="239"/>
      <c r="E26" s="239"/>
      <c r="F26" s="239"/>
      <c r="G26" s="239"/>
      <c r="H26" s="105"/>
      <c r="I26" s="106"/>
      <c r="K26" s="107" t="s">
        <v>172</v>
      </c>
    </row>
    <row r="27" spans="2:11" s="101" customFormat="1" ht="24" customHeight="1">
      <c r="B27" s="108" t="s">
        <v>173</v>
      </c>
      <c r="C27" s="109"/>
      <c r="D27" s="109"/>
      <c r="E27" s="109"/>
      <c r="F27" s="109"/>
      <c r="G27" s="109"/>
      <c r="H27" s="110"/>
      <c r="I27" s="111"/>
      <c r="K27" s="107"/>
    </row>
    <row r="28" spans="2:11" s="101" customFormat="1" ht="24" customHeight="1">
      <c r="B28" s="108"/>
      <c r="C28" s="112" t="s">
        <v>174</v>
      </c>
      <c r="D28" s="113"/>
      <c r="E28" s="112"/>
      <c r="F28" s="109"/>
      <c r="G28" s="114">
        <f>G19</f>
        <v>55</v>
      </c>
      <c r="H28" s="115"/>
      <c r="I28" s="106"/>
      <c r="K28" s="107" t="s">
        <v>175</v>
      </c>
    </row>
    <row r="29" spans="2:11" s="101" customFormat="1" ht="24" customHeight="1">
      <c r="B29" s="116"/>
      <c r="C29" s="117" t="s">
        <v>176</v>
      </c>
      <c r="D29" s="109"/>
      <c r="E29" s="117"/>
      <c r="F29" s="118" t="s">
        <v>207</v>
      </c>
      <c r="G29" s="188">
        <f>IFERROR(VLOOKUP(G$16,'Ref Data'!$J$4:$M$24,4,FALSE)," ")</f>
        <v>2</v>
      </c>
      <c r="H29" s="115"/>
      <c r="I29" s="106"/>
      <c r="K29" s="107" t="s">
        <v>178</v>
      </c>
    </row>
    <row r="30" spans="2:11" s="101" customFormat="1" ht="24" customHeight="1">
      <c r="B30" s="116"/>
      <c r="C30" s="117" t="s">
        <v>179</v>
      </c>
      <c r="D30" s="109"/>
      <c r="E30" s="117"/>
      <c r="F30" s="120"/>
      <c r="G30" s="119"/>
      <c r="H30" s="121">
        <f>G28-G29-G30</f>
        <v>53</v>
      </c>
      <c r="I30" s="106"/>
      <c r="K30" s="107" t="s">
        <v>180</v>
      </c>
    </row>
    <row r="31" spans="2:11" s="101" customFormat="1" ht="24" customHeight="1">
      <c r="B31" s="108" t="s">
        <v>181</v>
      </c>
      <c r="C31" s="109"/>
      <c r="D31" s="109"/>
      <c r="E31" s="109"/>
      <c r="F31" s="109"/>
      <c r="G31" s="153" t="s">
        <v>182</v>
      </c>
      <c r="H31" s="152" t="str" cm="1">
        <f t="array" ref="H31">IFERROR(_xlfn.IFS(G15="Alt Model",'Ref Data'!A8,G15="Status Quo",'Ref Data'!A3),"")</f>
        <v/>
      </c>
      <c r="I31" s="111"/>
      <c r="K31" s="107" t="s">
        <v>183</v>
      </c>
    </row>
    <row r="32" spans="2:11" s="101" customFormat="1" ht="24" customHeight="1">
      <c r="B32" s="108" t="s">
        <v>184</v>
      </c>
      <c r="C32" s="109"/>
      <c r="D32" s="109"/>
      <c r="E32" s="109"/>
      <c r="F32" s="109"/>
      <c r="G32" s="109"/>
      <c r="H32" s="110"/>
      <c r="I32" s="123">
        <f>IFERROR(+H26*H30*H31,)</f>
        <v>0</v>
      </c>
      <c r="K32" s="107" t="s">
        <v>185</v>
      </c>
    </row>
    <row r="33" spans="2:11" s="101" customFormat="1" ht="15.75" customHeight="1">
      <c r="K33" s="107"/>
    </row>
    <row r="34" spans="2:11" s="101" customFormat="1" ht="24" customHeight="1">
      <c r="B34" s="240" t="s">
        <v>186</v>
      </c>
      <c r="C34" s="239"/>
      <c r="D34" s="239"/>
      <c r="E34" s="239"/>
      <c r="F34" s="239"/>
      <c r="G34" s="239"/>
      <c r="H34" s="105"/>
      <c r="I34" s="106"/>
      <c r="K34" s="107" t="s">
        <v>172</v>
      </c>
    </row>
    <row r="35" spans="2:11" s="101" customFormat="1" ht="24" customHeight="1">
      <c r="B35" s="108" t="s">
        <v>173</v>
      </c>
      <c r="C35" s="109"/>
      <c r="D35" s="109"/>
      <c r="E35" s="109"/>
      <c r="F35" s="109"/>
      <c r="G35" s="109"/>
      <c r="H35" s="110"/>
      <c r="I35" s="111"/>
      <c r="K35" s="107"/>
    </row>
    <row r="36" spans="2:11" s="101" customFormat="1" ht="24" customHeight="1">
      <c r="B36" s="108"/>
      <c r="C36" s="112" t="s">
        <v>174</v>
      </c>
      <c r="D36" s="112"/>
      <c r="E36" s="112"/>
      <c r="F36" s="124"/>
      <c r="G36" s="114">
        <f>G19</f>
        <v>55</v>
      </c>
      <c r="H36" s="115"/>
      <c r="I36" s="106"/>
      <c r="K36" s="107" t="s">
        <v>175</v>
      </c>
    </row>
    <row r="37" spans="2:11" s="101" customFormat="1" ht="24" customHeight="1">
      <c r="B37" s="116"/>
      <c r="C37" s="117" t="s">
        <v>176</v>
      </c>
      <c r="D37" s="117"/>
      <c r="E37" s="117"/>
      <c r="F37" s="118" t="s">
        <v>207</v>
      </c>
      <c r="G37" s="188">
        <f>IFERROR(VLOOKUP(G$16,'Ref Data'!$J$4:$M$24,4,FALSE)," ")</f>
        <v>2</v>
      </c>
      <c r="H37" s="115"/>
      <c r="I37" s="106"/>
      <c r="K37" s="107" t="s">
        <v>178</v>
      </c>
    </row>
    <row r="38" spans="2:11" s="101" customFormat="1" ht="24" customHeight="1">
      <c r="B38" s="116"/>
      <c r="C38" s="117" t="s">
        <v>179</v>
      </c>
      <c r="D38" s="117"/>
      <c r="E38" s="117"/>
      <c r="F38" s="120"/>
      <c r="G38" s="119"/>
      <c r="H38" s="121">
        <f>G36-G37-G38</f>
        <v>53</v>
      </c>
      <c r="I38" s="106"/>
      <c r="K38" s="107" t="s">
        <v>180</v>
      </c>
    </row>
    <row r="39" spans="2:11" s="101" customFormat="1" ht="24" customHeight="1">
      <c r="B39" s="108" t="s">
        <v>181</v>
      </c>
      <c r="C39" s="109"/>
      <c r="D39" s="109"/>
      <c r="E39" s="109"/>
      <c r="F39" s="109"/>
      <c r="G39" s="153" t="s">
        <v>182</v>
      </c>
      <c r="H39" s="152" t="str" cm="1">
        <f t="array" ref="H39">IFERROR(_xlfn.IFS(G15="Alt Model",'Ref Data'!A8,G15="Status Quo",'Ref Data'!A4),"")</f>
        <v/>
      </c>
      <c r="I39" s="111"/>
    </row>
    <row r="40" spans="2:11" s="101" customFormat="1" ht="24" customHeight="1">
      <c r="B40" s="108" t="s">
        <v>187</v>
      </c>
      <c r="C40" s="109"/>
      <c r="D40" s="109"/>
      <c r="E40" s="109"/>
      <c r="F40" s="109"/>
      <c r="G40" s="109"/>
      <c r="H40" s="110"/>
      <c r="I40" s="123">
        <f>IFERROR(+H34*H38*H39,)</f>
        <v>0</v>
      </c>
      <c r="K40" s="107" t="s">
        <v>188</v>
      </c>
    </row>
    <row r="41" spans="2:11" s="101" customFormat="1" ht="15.75" customHeight="1">
      <c r="B41" s="125"/>
      <c r="C41" s="125"/>
      <c r="D41" s="125"/>
      <c r="E41" s="125"/>
      <c r="F41" s="125"/>
      <c r="G41" s="125"/>
      <c r="H41" s="125"/>
      <c r="I41" s="125"/>
      <c r="K41" s="107"/>
    </row>
    <row r="42" spans="2:11" s="101" customFormat="1" ht="24" customHeight="1">
      <c r="B42" s="238" t="s">
        <v>189</v>
      </c>
      <c r="C42" s="239"/>
      <c r="D42" s="239"/>
      <c r="E42" s="239"/>
      <c r="F42" s="239"/>
      <c r="G42" s="239"/>
      <c r="H42" s="105"/>
      <c r="I42" s="106"/>
      <c r="K42" s="107" t="s">
        <v>172</v>
      </c>
    </row>
    <row r="43" spans="2:11" s="101" customFormat="1" ht="24" customHeight="1">
      <c r="B43" s="108" t="s">
        <v>173</v>
      </c>
      <c r="C43" s="109"/>
      <c r="D43" s="109"/>
      <c r="E43" s="109"/>
      <c r="F43" s="109"/>
      <c r="G43" s="109"/>
      <c r="H43" s="110"/>
      <c r="I43" s="111"/>
      <c r="K43" s="107"/>
    </row>
    <row r="44" spans="2:11" s="101" customFormat="1" ht="24" customHeight="1">
      <c r="B44" s="108"/>
      <c r="C44" s="112" t="s">
        <v>174</v>
      </c>
      <c r="D44" s="106"/>
      <c r="E44" s="112"/>
      <c r="F44" s="124"/>
      <c r="G44" s="114">
        <f>G19</f>
        <v>55</v>
      </c>
      <c r="H44" s="115"/>
      <c r="I44" s="106"/>
      <c r="K44" s="107" t="s">
        <v>175</v>
      </c>
    </row>
    <row r="45" spans="2:11" s="101" customFormat="1" ht="24" customHeight="1">
      <c r="B45" s="116"/>
      <c r="C45" s="117" t="s">
        <v>176</v>
      </c>
      <c r="D45" s="120"/>
      <c r="E45" s="117"/>
      <c r="F45" s="118" t="s">
        <v>207</v>
      </c>
      <c r="G45" s="188">
        <f>IFERROR(VLOOKUP(G$16,'Ref Data'!$J$4:$M$24,4,FALSE)," ")</f>
        <v>2</v>
      </c>
      <c r="H45" s="115"/>
      <c r="I45" s="106"/>
      <c r="K45" s="107" t="s">
        <v>178</v>
      </c>
    </row>
    <row r="46" spans="2:11" s="101" customFormat="1" ht="24" customHeight="1">
      <c r="B46" s="116"/>
      <c r="C46" s="117" t="s">
        <v>179</v>
      </c>
      <c r="D46" s="120"/>
      <c r="E46" s="117"/>
      <c r="F46" s="120"/>
      <c r="G46" s="119"/>
      <c r="H46" s="121">
        <f>G44-G45-G46</f>
        <v>53</v>
      </c>
      <c r="I46" s="106"/>
      <c r="K46" s="107" t="s">
        <v>180</v>
      </c>
    </row>
    <row r="47" spans="2:11" s="101" customFormat="1" ht="24" customHeight="1">
      <c r="B47" s="108" t="s">
        <v>181</v>
      </c>
      <c r="C47" s="109"/>
      <c r="D47" s="109"/>
      <c r="E47" s="109"/>
      <c r="F47" s="109"/>
      <c r="G47" s="153" t="s">
        <v>182</v>
      </c>
      <c r="H47" s="152" t="str" cm="1">
        <f t="array" ref="H47">IFERROR(_xlfn.IFS(G15="Alt Model",'Ref Data'!A8,G15="Status Quo",'Ref Data'!A5),"")</f>
        <v/>
      </c>
      <c r="I47" s="111"/>
    </row>
    <row r="48" spans="2:11" s="101" customFormat="1" ht="24" customHeight="1">
      <c r="B48" s="108" t="s">
        <v>190</v>
      </c>
      <c r="C48" s="109"/>
      <c r="D48" s="109"/>
      <c r="E48" s="109"/>
      <c r="F48" s="109"/>
      <c r="G48" s="109"/>
      <c r="H48" s="110"/>
      <c r="I48" s="123">
        <f>IFERROR(+H42*H46*H47,)</f>
        <v>0</v>
      </c>
      <c r="K48" s="107" t="s">
        <v>191</v>
      </c>
    </row>
    <row r="49" spans="2:11" s="101" customFormat="1" ht="15.75" customHeight="1">
      <c r="K49" s="126"/>
    </row>
    <row r="50" spans="2:11" s="101" customFormat="1" ht="24" customHeight="1">
      <c r="B50" s="128" t="s">
        <v>192</v>
      </c>
      <c r="C50" s="156"/>
      <c r="D50" s="109"/>
      <c r="E50" s="109"/>
      <c r="F50" s="109"/>
      <c r="G50" s="109"/>
      <c r="H50" s="122"/>
      <c r="I50" s="111"/>
    </row>
    <row r="51" spans="2:11" s="101" customFormat="1" ht="24" customHeight="1">
      <c r="B51" s="108" t="s">
        <v>193</v>
      </c>
      <c r="C51" s="109"/>
      <c r="D51" s="109"/>
      <c r="E51" s="109"/>
      <c r="F51" s="109"/>
      <c r="G51" s="109"/>
      <c r="H51" s="157" t="s">
        <v>194</v>
      </c>
      <c r="I51" s="158"/>
    </row>
    <row r="52" spans="2:11" s="101" customFormat="1" ht="15.75" customHeight="1">
      <c r="K52" s="127"/>
    </row>
    <row r="53" spans="2:11" s="101" customFormat="1" ht="24" customHeight="1">
      <c r="B53" s="128" t="s">
        <v>195</v>
      </c>
      <c r="C53" s="109"/>
      <c r="D53" s="109"/>
      <c r="E53" s="109"/>
      <c r="F53" s="109"/>
      <c r="G53" s="109"/>
      <c r="H53" s="110"/>
      <c r="I53" s="129">
        <f>+I32+I40+I48+I51</f>
        <v>0</v>
      </c>
    </row>
    <row r="54" spans="2:11" s="101" customFormat="1" ht="24" customHeight="1">
      <c r="B54" s="128" t="s">
        <v>196</v>
      </c>
      <c r="C54" s="109"/>
      <c r="D54" s="109"/>
      <c r="E54" s="109"/>
      <c r="F54" s="109"/>
      <c r="G54" s="109"/>
      <c r="H54" s="110"/>
      <c r="I54" s="129">
        <f>+I53*15%</f>
        <v>0</v>
      </c>
    </row>
    <row r="55" spans="2:11" s="101" customFormat="1" ht="24" customHeight="1">
      <c r="B55" s="128" t="s">
        <v>197</v>
      </c>
      <c r="C55" s="109"/>
      <c r="D55" s="109"/>
      <c r="E55" s="109"/>
      <c r="F55" s="109"/>
      <c r="G55" s="109"/>
      <c r="H55" s="110"/>
      <c r="I55" s="129">
        <f>+I53+I54</f>
        <v>0</v>
      </c>
    </row>
    <row r="56" spans="2:11" s="101" customFormat="1" ht="15.75"/>
    <row r="57" spans="2:11" s="101" customFormat="1" ht="24" customHeight="1">
      <c r="B57" s="241" t="s">
        <v>198</v>
      </c>
      <c r="C57" s="242"/>
      <c r="D57" s="242"/>
      <c r="E57" s="242"/>
      <c r="F57" s="242"/>
      <c r="G57" s="242"/>
      <c r="H57" s="242"/>
      <c r="I57" s="243"/>
    </row>
    <row r="58" spans="2:11" s="101" customFormat="1" ht="15.75" customHeight="1">
      <c r="B58" s="244"/>
      <c r="C58" s="245"/>
      <c r="D58" s="245"/>
      <c r="E58" s="245"/>
      <c r="F58" s="245"/>
      <c r="G58" s="245"/>
      <c r="H58" s="245"/>
      <c r="I58" s="246"/>
    </row>
    <row r="59" spans="2:11" s="101" customFormat="1" ht="15.75">
      <c r="B59" s="247"/>
      <c r="C59" s="248"/>
      <c r="D59" s="248"/>
      <c r="E59" s="248"/>
      <c r="F59" s="248"/>
      <c r="G59" s="248"/>
      <c r="H59" s="248"/>
      <c r="I59" s="249"/>
    </row>
    <row r="60" spans="2:11" ht="15" customHeight="1">
      <c r="B60" s="247"/>
      <c r="C60" s="248"/>
      <c r="D60" s="248"/>
      <c r="E60" s="248"/>
      <c r="F60" s="248"/>
      <c r="G60" s="248"/>
      <c r="H60" s="248"/>
      <c r="I60" s="249"/>
      <c r="J60" s="101"/>
    </row>
    <row r="61" spans="2:11" ht="15" customHeight="1">
      <c r="B61" s="247"/>
      <c r="C61" s="248"/>
      <c r="D61" s="248"/>
      <c r="E61" s="248"/>
      <c r="F61" s="248"/>
      <c r="G61" s="248"/>
      <c r="H61" s="248"/>
      <c r="I61" s="249"/>
      <c r="J61" s="101"/>
    </row>
    <row r="62" spans="2:11" ht="15" customHeight="1">
      <c r="B62" s="247"/>
      <c r="C62" s="248"/>
      <c r="D62" s="248"/>
      <c r="E62" s="248"/>
      <c r="F62" s="248"/>
      <c r="G62" s="248"/>
      <c r="H62" s="248"/>
      <c r="I62" s="249"/>
      <c r="J62" s="101"/>
    </row>
    <row r="63" spans="2:11" ht="15" customHeight="1">
      <c r="B63" s="247"/>
      <c r="C63" s="248"/>
      <c r="D63" s="248"/>
      <c r="E63" s="248"/>
      <c r="F63" s="248"/>
      <c r="G63" s="248"/>
      <c r="H63" s="248"/>
      <c r="I63" s="249"/>
      <c r="J63" s="101"/>
    </row>
    <row r="64" spans="2:11" ht="15" customHeight="1">
      <c r="B64" s="247"/>
      <c r="C64" s="248"/>
      <c r="D64" s="248"/>
      <c r="E64" s="248"/>
      <c r="F64" s="248"/>
      <c r="G64" s="248"/>
      <c r="H64" s="248"/>
      <c r="I64" s="249"/>
      <c r="J64" s="101"/>
    </row>
    <row r="65" spans="2:10" ht="15" customHeight="1">
      <c r="B65" s="250"/>
      <c r="C65" s="251"/>
      <c r="D65" s="251"/>
      <c r="E65" s="251"/>
      <c r="F65" s="251"/>
      <c r="G65" s="251"/>
      <c r="H65" s="251"/>
      <c r="I65" s="252"/>
      <c r="J65" s="101"/>
    </row>
    <row r="66" spans="2:10" ht="15.75">
      <c r="J66" s="101"/>
    </row>
    <row r="67" spans="2:10" ht="15.75">
      <c r="J67" s="101"/>
    </row>
    <row r="68" spans="2:10" ht="15.75">
      <c r="J68" s="101"/>
    </row>
  </sheetData>
  <protectedRanges>
    <protectedRange sqref="H12:I12" name="FundingFormDetails"/>
    <protectedRange sqref="B59:I65" name="Notes"/>
    <protectedRange sqref="H26 H34 H42" name="Year0to3_roll"/>
    <protectedRange sqref="G28 F30:G30 F38:G38 F46:G46 G36 G44" name="Year0to3_Days"/>
    <protectedRange sqref="H17:I18" name="FundingFormDetails_2_1"/>
    <protectedRange sqref="H14:I15" name="FundingFormDetails_2"/>
    <protectedRange sqref="H13:I13" name="FundingFormDetails_1_1"/>
    <protectedRange sqref="H16:I16" name="FundingFormDetails_4_1"/>
    <protectedRange sqref="G29" name="Year0to3_Days_2"/>
    <protectedRange sqref="G37" name="Year0to3_Days_2_1"/>
    <protectedRange sqref="G45" name="Year0to3_Days_2_2"/>
    <protectedRange sqref="F29 F37 F45" name="Year0to3_Days_1_1_3"/>
  </protectedRanges>
  <mergeCells count="17">
    <mergeCell ref="B25:G25"/>
    <mergeCell ref="B8:G8"/>
    <mergeCell ref="B9:G9"/>
    <mergeCell ref="G12:I12"/>
    <mergeCell ref="G13:I13"/>
    <mergeCell ref="G14:I14"/>
    <mergeCell ref="G15:I15"/>
    <mergeCell ref="G16:I16"/>
    <mergeCell ref="G17:I17"/>
    <mergeCell ref="G18:I18"/>
    <mergeCell ref="G19:I19"/>
    <mergeCell ref="B22:I23"/>
    <mergeCell ref="B26:G26"/>
    <mergeCell ref="B34:G34"/>
    <mergeCell ref="B42:G42"/>
    <mergeCell ref="B57:I57"/>
    <mergeCell ref="B58:I65"/>
  </mergeCells>
  <dataValidations count="2">
    <dataValidation type="whole" operator="greaterThanOrEqual" allowBlank="1" showInputMessage="1" showErrorMessage="1" errorTitle="Error" error="Must be entered as a numeric value greater than or equal to 0" promptTitle="Days this Term" prompt="Refer above to the &quot;Number of days this term&quot; which is based on the start and end dates you have entered" sqref="G28 G36 G44" xr:uid="{911F4A6A-BE21-48FE-8DD5-3D626925E7DC}">
      <formula1>0</formula1>
    </dataValidation>
    <dataValidation type="whole" operator="greaterThanOrEqual" allowBlank="1" showInputMessage="1" showErrorMessage="1" errorTitle="Error" error="Must be entered as a numeric value greater than or equal to 0" prompt="Please include the days the school is closed for instruction where lunch is not provided e.g. Teachers only days" sqref="G46 G30 G38" xr:uid="{5BF8C2C1-AE78-463E-8A93-3A1E2C26029D}">
      <formula1>0</formula1>
    </dataValidation>
  </dataValidations>
  <pageMargins left="0.70866141732283472" right="0.70866141732283472" top="0.74803149606299213" bottom="0.74803149606299213" header="0.31496062992125984" footer="0.31496062992125984"/>
  <pageSetup paperSize="9" scale="52" orientation="portrait" r:id="rId1"/>
  <headerFooter>
    <oddHeader>&amp;C&amp;"Calibri"&amp;10&amp;K000000 [UNCLASSIFIED]&amp;1#_x000D_</oddHeader>
    <oddFooter>&amp;LFunding Form   v0.2
01/09/2022&amp;CPage &amp;P of &amp;N_x000D_&amp;1#&amp;"Calibri"&amp;10&amp;K000000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5D295E-561D-42CC-8D98-21D27D873550}">
          <x14:formula1>
            <xm:f>'Ref Data'!$C$14:$C$18</xm:f>
          </x14:formula1>
          <xm:sqref>G16:I16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267a1a7-8edd-4111-a118-4a206d87cecc" xsi:nil="true"/>
    <hf7c71fd10d346fe8adb3bb49d5c0fc0 xmlns="d267a1a7-8edd-4111-a118-4a206d87cecc">
      <Terms xmlns="http://schemas.microsoft.com/office/infopath/2007/PartnerControls"/>
    </hf7c71fd10d346fe8adb3bb49d5c0fc0>
    <FileNetAlphaCode xmlns="d267a1a7-8edd-4111-a118-4a206d87cecc" xsi:nil="true"/>
    <FileNetAuthor xmlns="d267a1a7-8edd-4111-a118-4a206d87cecc" xsi:nil="true"/>
    <FileNetAllOfMinistry xmlns="d267a1a7-8edd-4111-a118-4a206d87cecc" xsi:nil="true"/>
    <FileNetEffectiveFrom xmlns="d267a1a7-8edd-4111-a118-4a206d87cecc" xsi:nil="true"/>
    <FileNetPhysicalFile xmlns="d267a1a7-8edd-4111-a118-4a206d87cecc" xsi:nil="true"/>
    <FileNet_x0020_Version_x0020_ID xmlns="d267a1a7-8edd-4111-a118-4a206d87cecc" xsi:nil="true"/>
    <FileNetRecordsManagementActivity xmlns="d267a1a7-8edd-4111-a118-4a206d87cecc" xsi:nil="true"/>
    <FileNetStartDate xmlns="d267a1a7-8edd-4111-a118-4a206d87cecc" xsi:nil="true"/>
    <Date_x0020_Authored xmlns="d267a1a7-8edd-4111-a118-4a206d87cecc" xsi:nil="true"/>
    <FileNetProcessName xmlns="d267a1a7-8edd-4111-a118-4a206d87cecc" xsi:nil="true"/>
    <FileNet_x0020_Object_x0020_ID xmlns="d267a1a7-8edd-4111-a118-4a206d87cecc" xsi:nil="true"/>
    <FileNetCreatedBy xmlns="d267a1a7-8edd-4111-a118-4a206d87cecc" xsi:nil="true"/>
    <FileNetExpiry xmlns="d267a1a7-8edd-4111-a118-4a206d87cecc" xsi:nil="true"/>
    <FileNetAddedBy xmlns="d267a1a7-8edd-4111-a118-4a206d87cecc" xsi:nil="true"/>
    <FileNetNextReviewDueDate xmlns="d267a1a7-8edd-4111-a118-4a206d87cecc" xsi:nil="true"/>
    <FileNetsubject3 xmlns="d267a1a7-8edd-4111-a118-4a206d87cecc" xsi:nil="true"/>
    <FileNetLastReview xmlns="d267a1a7-8edd-4111-a118-4a206d87cecc" xsi:nil="true"/>
    <FileNetsubject2 xmlns="d267a1a7-8edd-4111-a118-4a206d87cecc" xsi:nil="true"/>
    <c65b51bc6a0e4ac9b0840b09a1858551 xmlns="d267a1a7-8edd-4111-a118-4a206d87cecc">
      <Terms xmlns="http://schemas.microsoft.com/office/infopath/2007/PartnerControls"/>
    </c65b51bc6a0e4ac9b0840b09a1858551>
    <FileNetFolderSecurityType xmlns="d267a1a7-8edd-4111-a118-4a206d87cecc" xsi:nil="true"/>
    <FileNetMeetingDocumentationType xmlns="d267a1a7-8edd-4111-a118-4a206d87cecc" xsi:nil="true"/>
    <FileNetPhysicalFileNumber xmlns="d267a1a7-8edd-4111-a118-4a206d87cecc" xsi:nil="true"/>
    <FileNetProcessOwner xmlns="d267a1a7-8edd-4111-a118-4a206d87cecc" xsi:nil="true"/>
    <FileNetsubject1 xmlns="d267a1a7-8edd-4111-a118-4a206d87cecc" xsi:nil="true"/>
    <m06bc18559e9431bb4d590962e6b7f83 xmlns="d267a1a7-8edd-4111-a118-4a206d87cecc">
      <Terms xmlns="http://schemas.microsoft.com/office/infopath/2007/PartnerControls"/>
    </m06bc18559e9431bb4d590962e6b7f83>
    <FileNetModifiiedBy xmlns="d267a1a7-8edd-4111-a118-4a206d87cecc" xsi:nil="true"/>
    <FileNetMeetingDate xmlns="d267a1a7-8edd-4111-a118-4a206d87cecc" xsi:nil="true"/>
    <FileNetBusinessGroups xmlns="d267a1a7-8edd-4111-a118-4a206d87cecc" xsi:nil="true"/>
    <FileNetTriggerProcess xmlns="d267a1a7-8edd-4111-a118-4a206d87cecc" xsi:nil="true"/>
    <Status xmlns="d267a1a7-8edd-4111-a118-4a206d87cecc" xsi:nil="true"/>
    <FileNetScope xmlns="d267a1a7-8edd-4111-a118-4a206d87cecc" xsi:nil="true"/>
    <FileNetEndDate xmlns="d267a1a7-8edd-4111-a118-4a206d87cecc" xsi:nil="true"/>
    <FileNetParagraph xmlns="d267a1a7-8edd-4111-a118-4a206d87cecc" xsi:nil="true"/>
    <FileNetConsumerProcess xmlns="d267a1a7-8edd-4111-a118-4a206d87cecc" xsi:nil="true"/>
    <FileNetParagraphStatus xmlns="d267a1a7-8edd-4111-a118-4a206d87cecc" xsi:nil="true"/>
    <FileNetAddMigration xmlns="d267a1a7-8edd-4111-a118-4a206d87cecc" xsi:nil="true"/>
    <FileNetFolderAccess xmlns="d267a1a7-8edd-4111-a118-4a206d87cecc" xsi:nil="true"/>
    <FileNetSource xmlns="d267a1a7-8edd-4111-a118-4a206d87cecc" xsi:nil="true"/>
    <_dlc_DocId xmlns="8338fc97-9613-4d3d-a8c1-e0b71ba6eeac">MoEd-70475995-108353</_dlc_DocId>
    <_dlc_DocIdUrl xmlns="8338fc97-9613-4d3d-a8c1-e0b71ba6eeac">
      <Url>https://educationgovtnz.sharepoint.com/sites/GRPMoESESSpecialProjects/_layouts/15/DocIdRedir.aspx?ID=MoEd-70475995-108353</Url>
      <Description>MoEd-70475995-108353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MoE Document" ma:contentTypeID="0x01010053526B971DAC78418EC6A9ED490C61AF001B06B010AA90004582EF9C239FB80A43" ma:contentTypeVersion="5" ma:contentTypeDescription="Default document class for adding items via wizard or drag and drop." ma:contentTypeScope="" ma:versionID="6a41856cd49a7a8aa873f93d65c414c5">
  <xsd:schema xmlns:xsd="http://www.w3.org/2001/XMLSchema" xmlns:xs="http://www.w3.org/2001/XMLSchema" xmlns:p="http://schemas.microsoft.com/office/2006/metadata/properties" xmlns:ns2="d267a1a7-8edd-4111-a118-4a206d87cecc" xmlns:ns3="8338fc97-9613-4d3d-a8c1-e0b71ba6eeac" targetNamespace="http://schemas.microsoft.com/office/2006/metadata/properties" ma:root="true" ma:fieldsID="38e632e88b70d8b6df92105dde29a15e" ns2:_="" ns3:_="">
    <xsd:import namespace="d267a1a7-8edd-4111-a118-4a206d87cecc"/>
    <xsd:import namespace="8338fc97-9613-4d3d-a8c1-e0b71ba6eeac"/>
    <xsd:element name="properties">
      <xsd:complexType>
        <xsd:sequence>
          <xsd:element name="documentManagement">
            <xsd:complexType>
              <xsd:all>
                <xsd:element ref="ns2:TaxCatchAll" minOccurs="0"/>
                <xsd:element ref="ns2:TaxCatchAllLabel" minOccurs="0"/>
                <xsd:element ref="ns2:Status" minOccurs="0"/>
                <xsd:element ref="ns2:Date_x0020_Authored" minOccurs="0"/>
                <xsd:element ref="ns2:FileNet_x0020_Version_x0020_ID" minOccurs="0"/>
                <xsd:element ref="ns2:FileNet_x0020_Object_x0020_ID" minOccurs="0"/>
                <xsd:element ref="ns2:hf7c71fd10d346fe8adb3bb49d5c0fc0" minOccurs="0"/>
                <xsd:element ref="ns2:m06bc18559e9431bb4d590962e6b7f83" minOccurs="0"/>
                <xsd:element ref="ns2:FileNetAddedBy" minOccurs="0"/>
                <xsd:element ref="ns2:FileNetAddMigration" minOccurs="0"/>
                <xsd:element ref="ns2:FileNetAllOfMinistry" minOccurs="0"/>
                <xsd:element ref="ns2:FileNetAlphaCode" minOccurs="0"/>
                <xsd:element ref="ns2:FileNetAuthor" minOccurs="0"/>
                <xsd:element ref="ns2:FileNetBusinessGroups" minOccurs="0"/>
                <xsd:element ref="ns2:FileNetConsumerProcess" minOccurs="0"/>
                <xsd:element ref="ns2:FileNetCreatedBy" minOccurs="0"/>
                <xsd:element ref="ns2:FileNetEffectiveFrom" minOccurs="0"/>
                <xsd:element ref="ns2:FileNetEndDate" minOccurs="0"/>
                <xsd:element ref="ns2:FileNetExpiry" minOccurs="0"/>
                <xsd:element ref="ns2:FileNetFolderAccess" minOccurs="0"/>
                <xsd:element ref="ns2:FileNetFolderSecurityType" minOccurs="0"/>
                <xsd:element ref="ns2:FileNetLastReview" minOccurs="0"/>
                <xsd:element ref="ns2:FileNetMeetingDate" minOccurs="0"/>
                <xsd:element ref="ns2:FileNetMeetingDocumentationType" minOccurs="0"/>
                <xsd:element ref="ns2:FileNetModifiiedBy" minOccurs="0"/>
                <xsd:element ref="ns2:FileNetNextReviewDueDate" minOccurs="0"/>
                <xsd:element ref="ns2:FileNetParagraph" minOccurs="0"/>
                <xsd:element ref="ns2:FileNetParagraphStatus" minOccurs="0"/>
                <xsd:element ref="ns2:FileNetPhysicalFile" minOccurs="0"/>
                <xsd:element ref="ns2:FileNetPhysicalFileNumber" minOccurs="0"/>
                <xsd:element ref="ns2:FileNetProcessName" minOccurs="0"/>
                <xsd:element ref="ns2:FileNetProcessOwner" minOccurs="0"/>
                <xsd:element ref="ns2:FileNetRecordsManagementActivity" minOccurs="0"/>
                <xsd:element ref="ns2:FileNetScope" minOccurs="0"/>
                <xsd:element ref="ns2:FileNetSource" minOccurs="0"/>
                <xsd:element ref="ns2:FileNetStartDate" minOccurs="0"/>
                <xsd:element ref="ns2:FileNetsubject1" minOccurs="0"/>
                <xsd:element ref="ns2:FileNetsubject2" minOccurs="0"/>
                <xsd:element ref="ns2:FileNetsubject3" minOccurs="0"/>
                <xsd:element ref="ns2:FileNetTriggerProcess" minOccurs="0"/>
                <xsd:element ref="ns2:c65b51bc6a0e4ac9b0840b09a1858551"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67a1a7-8edd-4111-a118-4a206d87cec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9645c369-91af-4e3f-9836-841723a9677d}" ma:internalName="TaxCatchAll" ma:showField="CatchAllData" ma:web="8338fc97-9613-4d3d-a8c1-e0b71ba6eea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9645c369-91af-4e3f-9836-841723a9677d}" ma:internalName="TaxCatchAllLabel" ma:readOnly="true" ma:showField="CatchAllDataLabel" ma:web="8338fc97-9613-4d3d-a8c1-e0b71ba6eeac">
      <xsd:complexType>
        <xsd:complexContent>
          <xsd:extension base="dms:MultiChoiceLookup">
            <xsd:sequence>
              <xsd:element name="Value" type="dms:Lookup" maxOccurs="unbounded" minOccurs="0" nillable="true"/>
            </xsd:sequence>
          </xsd:extension>
        </xsd:complexContent>
      </xsd:complexType>
    </xsd:element>
    <xsd:element name="Status" ma:index="10" nillable="true" ma:displayName="Status" ma:description="Security marking set associated with document: Draft  for documents which can be edited and finalised for documents which are no longer to be edited.&#10;" ma:format="Dropdown" ma:internalName="Status">
      <xsd:simpleType>
        <xsd:restriction base="dms:Choice">
          <xsd:enumeration value="Draft"/>
          <xsd:enumeration value="Finalised"/>
        </xsd:restriction>
      </xsd:simpleType>
    </xsd:element>
    <xsd:element name="Date_x0020_Authored" ma:index="11" nillable="true" ma:displayName="Date Authored" ma:default="" ma:description="Date resource was actually created, not date of registration into system. Default to Date Uploaded but can be overridden if required. Must be able to enter a date or browse using pop-up calendar-type feature " ma:format="DateOnly" ma:internalName="Date_x0020_Authored">
      <xsd:simpleType>
        <xsd:restriction base="dms:DateTime"/>
      </xsd:simpleType>
    </xsd:element>
    <xsd:element name="FileNet_x0020_Version_x0020_ID" ma:index="12" nillable="true" ma:displayName="FileNet Version ID" ma:default="" ma:description="Version ID" ma:hidden="true" ma:internalName="FileNet_x0020_Version_x0020_ID" ma:readOnly="false">
      <xsd:simpleType>
        <xsd:restriction base="dms:Text">
          <xsd:maxLength value="255"/>
        </xsd:restriction>
      </xsd:simpleType>
    </xsd:element>
    <xsd:element name="FileNet_x0020_Object_x0020_ID" ma:index="13" nillable="true" ma:displayName="FileNet Object ID" ma:default="" ma:description="Folder or Document ID" ma:hidden="true" ma:internalName="FileNet_x0020_Object_x0020_ID" ma:readOnly="false">
      <xsd:simpleType>
        <xsd:restriction base="dms:Text">
          <xsd:maxLength value="255"/>
        </xsd:restriction>
      </xsd:simpleType>
    </xsd:element>
    <xsd:element name="hf7c71fd10d346fe8adb3bb49d5c0fc0" ma:index="14" nillable="true" ma:taxonomy="true" ma:internalName="hf7c71fd10d346fe8adb3bb49d5c0fc0" ma:taxonomyFieldName="FinancialYear" ma:displayName="Financial Year" ma:fieldId="{1f7c71fd-10d3-46fe-8adb-3bb49d5c0fc0}" ma:sspId="dbe7a66c-04a3-4463-8f17-244784dbc568" ma:termSetId="af7dacbb-3732-4a8d-94c4-b8ce8cd95287" ma:anchorId="00000000-0000-0000-0000-000000000000" ma:open="false" ma:isKeyword="false">
      <xsd:complexType>
        <xsd:sequence>
          <xsd:element ref="pc:Terms" minOccurs="0" maxOccurs="1"/>
        </xsd:sequence>
      </xsd:complexType>
    </xsd:element>
    <xsd:element name="m06bc18559e9431bb4d590962e6b7f83" ma:index="16" nillable="true" ma:taxonomy="true" ma:internalName="m06bc18559e9431bb4d590962e6b7f83" ma:taxonomyFieldName="CalendarYear" ma:displayName="Calendar Year" ma:fieldId="{606bc185-59e9-431b-b4d5-90962e6b7f83}" ma:sspId="dbe7a66c-04a3-4463-8f17-244784dbc568" ma:termSetId="bfcc8cbd-371a-4cc9-b153-5a5a6fdb3624" ma:anchorId="00000000-0000-0000-0000-000000000000" ma:open="false" ma:isKeyword="false">
      <xsd:complexType>
        <xsd:sequence>
          <xsd:element ref="pc:Terms" minOccurs="0" maxOccurs="1"/>
        </xsd:sequence>
      </xsd:complexType>
    </xsd:element>
    <xsd:element name="FileNetAddedBy" ma:index="18" nillable="true" ma:displayName="FileNet Added By" ma:hidden="true" ma:internalName="FileNetAddedBy" ma:readOnly="false">
      <xsd:simpleType>
        <xsd:restriction base="dms:Text">
          <xsd:maxLength value="255"/>
        </xsd:restriction>
      </xsd:simpleType>
    </xsd:element>
    <xsd:element name="FileNetAddMigration" ma:index="19" nillable="true" ma:displayName="FileNet AddMigration" ma:hidden="true" ma:internalName="FileNetAddMigration" ma:readOnly="false">
      <xsd:simpleType>
        <xsd:restriction base="dms:Text">
          <xsd:maxLength value="255"/>
        </xsd:restriction>
      </xsd:simpleType>
    </xsd:element>
    <xsd:element name="FileNetAllOfMinistry" ma:index="20" nillable="true" ma:displayName="FileNet All Of Ministry" ma:hidden="true" ma:internalName="FileNetAllOfMinistry" ma:readOnly="false">
      <xsd:simpleType>
        <xsd:restriction base="dms:Text">
          <xsd:maxLength value="255"/>
        </xsd:restriction>
      </xsd:simpleType>
    </xsd:element>
    <xsd:element name="FileNetAlphaCode" ma:index="21" nillable="true" ma:displayName="FileNet AlphaCode" ma:hidden="true" ma:internalName="FileNetAlphaCode" ma:readOnly="false">
      <xsd:simpleType>
        <xsd:restriction base="dms:Text">
          <xsd:maxLength value="255"/>
        </xsd:restriction>
      </xsd:simpleType>
    </xsd:element>
    <xsd:element name="FileNetAuthor" ma:index="22" nillable="true" ma:displayName="FileNet Author" ma:hidden="true" ma:internalName="FileNetAuthor" ma:readOnly="false">
      <xsd:simpleType>
        <xsd:restriction base="dms:Text">
          <xsd:maxLength value="255"/>
        </xsd:restriction>
      </xsd:simpleType>
    </xsd:element>
    <xsd:element name="FileNetBusinessGroups" ma:index="23" nillable="true" ma:displayName="FileNet Business Groups" ma:hidden="true" ma:internalName="FileNetBusinessGroups" ma:readOnly="false">
      <xsd:simpleType>
        <xsd:restriction base="dms:Text">
          <xsd:maxLength value="255"/>
        </xsd:restriction>
      </xsd:simpleType>
    </xsd:element>
    <xsd:element name="FileNetConsumerProcess" ma:index="24" nillable="true" ma:displayName="FileNet ConsumerProcess" ma:hidden="true" ma:internalName="FileNetConsumerProcess" ma:readOnly="false">
      <xsd:simpleType>
        <xsd:restriction base="dms:Text">
          <xsd:maxLength value="255"/>
        </xsd:restriction>
      </xsd:simpleType>
    </xsd:element>
    <xsd:element name="FileNetCreatedBy" ma:index="25" nillable="true" ma:displayName="FileNet Created By" ma:internalName="FileNetCreatedBy" ma:readOnly="false">
      <xsd:simpleType>
        <xsd:restriction base="dms:Text">
          <xsd:maxLength value="255"/>
        </xsd:restriction>
      </xsd:simpleType>
    </xsd:element>
    <xsd:element name="FileNetEffectiveFrom" ma:index="26" nillable="true" ma:displayName="FileNet EffectiveFrom" ma:hidden="true" ma:internalName="FileNetEffectiveFrom" ma:readOnly="false">
      <xsd:simpleType>
        <xsd:restriction base="dms:Text">
          <xsd:maxLength value="255"/>
        </xsd:restriction>
      </xsd:simpleType>
    </xsd:element>
    <xsd:element name="FileNetEndDate" ma:index="27" nillable="true" ma:displayName="FileNet End Date" ma:hidden="true" ma:internalName="FileNetEndDate" ma:readOnly="false">
      <xsd:simpleType>
        <xsd:restriction base="dms:Text">
          <xsd:maxLength value="255"/>
        </xsd:restriction>
      </xsd:simpleType>
    </xsd:element>
    <xsd:element name="FileNetExpiry" ma:index="28" nillable="true" ma:displayName="FileNet Expiry" ma:hidden="true" ma:internalName="FileNetExpiry" ma:readOnly="false">
      <xsd:simpleType>
        <xsd:restriction base="dms:Text">
          <xsd:maxLength value="255"/>
        </xsd:restriction>
      </xsd:simpleType>
    </xsd:element>
    <xsd:element name="FileNetFolderAccess" ma:index="29" nillable="true" ma:displayName="FileNet FolderAccess" ma:hidden="true" ma:internalName="FileNetFolderAccess" ma:readOnly="false">
      <xsd:simpleType>
        <xsd:restriction base="dms:Text">
          <xsd:maxLength value="255"/>
        </xsd:restriction>
      </xsd:simpleType>
    </xsd:element>
    <xsd:element name="FileNetFolderSecurityType" ma:index="30" nillable="true" ma:displayName="FileNet FolderSecurityType" ma:hidden="true" ma:internalName="FileNetFolderSecurityType" ma:readOnly="false">
      <xsd:simpleType>
        <xsd:restriction base="dms:Text">
          <xsd:maxLength value="255"/>
        </xsd:restriction>
      </xsd:simpleType>
    </xsd:element>
    <xsd:element name="FileNetLastReview" ma:index="31" nillable="true" ma:displayName="FileNet LastReview" ma:hidden="true" ma:internalName="FileNetLastReview" ma:readOnly="false">
      <xsd:simpleType>
        <xsd:restriction base="dms:Text">
          <xsd:maxLength value="255"/>
        </xsd:restriction>
      </xsd:simpleType>
    </xsd:element>
    <xsd:element name="FileNetMeetingDate" ma:index="32" nillable="true" ma:displayName="FileNet MeetingDate" ma:hidden="true" ma:internalName="FileNetMeetingDate" ma:readOnly="false">
      <xsd:simpleType>
        <xsd:restriction base="dms:Text">
          <xsd:maxLength value="255"/>
        </xsd:restriction>
      </xsd:simpleType>
    </xsd:element>
    <xsd:element name="FileNetMeetingDocumentationType" ma:index="33" nillable="true" ma:displayName="FileNet MeetingDocumentationType" ma:hidden="true" ma:internalName="FileNetMeetingDocumentationType" ma:readOnly="false">
      <xsd:simpleType>
        <xsd:restriction base="dms:Text">
          <xsd:maxLength value="255"/>
        </xsd:restriction>
      </xsd:simpleType>
    </xsd:element>
    <xsd:element name="FileNetModifiiedBy" ma:index="34" nillable="true" ma:displayName="FileNet Modified By" ma:internalName="FileNetModifiiedBy" ma:readOnly="false">
      <xsd:simpleType>
        <xsd:restriction base="dms:Text">
          <xsd:maxLength value="255"/>
        </xsd:restriction>
      </xsd:simpleType>
    </xsd:element>
    <xsd:element name="FileNetNextReviewDueDate" ma:index="35" nillable="true" ma:displayName="FileNet NextReviewDueDate" ma:hidden="true" ma:internalName="FileNetNextReviewDueDate" ma:readOnly="false">
      <xsd:simpleType>
        <xsd:restriction base="dms:Text">
          <xsd:maxLength value="255"/>
        </xsd:restriction>
      </xsd:simpleType>
    </xsd:element>
    <xsd:element name="FileNetParagraph" ma:index="36" nillable="true" ma:displayName="FileNet Paragraph" ma:hidden="true" ma:internalName="FileNetParagraph" ma:readOnly="false">
      <xsd:simpleType>
        <xsd:restriction base="dms:Text">
          <xsd:maxLength value="255"/>
        </xsd:restriction>
      </xsd:simpleType>
    </xsd:element>
    <xsd:element name="FileNetParagraphStatus" ma:index="37" nillable="true" ma:displayName="FileNet Paragraph Status" ma:hidden="true" ma:internalName="FileNetParagraphStatus" ma:readOnly="false">
      <xsd:simpleType>
        <xsd:restriction base="dms:Text">
          <xsd:maxLength value="255"/>
        </xsd:restriction>
      </xsd:simpleType>
    </xsd:element>
    <xsd:element name="FileNetPhysicalFile" ma:index="38" nillable="true" ma:displayName="FileNet PhysicalFile" ma:hidden="true" ma:internalName="FileNetPhysicalFile" ma:readOnly="false">
      <xsd:simpleType>
        <xsd:restriction base="dms:Text">
          <xsd:maxLength value="255"/>
        </xsd:restriction>
      </xsd:simpleType>
    </xsd:element>
    <xsd:element name="FileNetPhysicalFileNumber" ma:index="39" nillable="true" ma:displayName="FileNet PhysicalFileNumber" ma:hidden="true" ma:internalName="FileNetPhysicalFileNumber" ma:readOnly="false">
      <xsd:simpleType>
        <xsd:restriction base="dms:Text">
          <xsd:maxLength value="255"/>
        </xsd:restriction>
      </xsd:simpleType>
    </xsd:element>
    <xsd:element name="FileNetProcessName" ma:index="40" nillable="true" ma:displayName="FileNet ProcessName" ma:hidden="true" ma:internalName="FileNetProcessName" ma:readOnly="false">
      <xsd:simpleType>
        <xsd:restriction base="dms:Text">
          <xsd:maxLength value="255"/>
        </xsd:restriction>
      </xsd:simpleType>
    </xsd:element>
    <xsd:element name="FileNetProcessOwner" ma:index="41" nillable="true" ma:displayName="FileNet ProcessOwner" ma:hidden="true" ma:internalName="FileNetProcessOwner" ma:readOnly="false">
      <xsd:simpleType>
        <xsd:restriction base="dms:Text">
          <xsd:maxLength value="255"/>
        </xsd:restriction>
      </xsd:simpleType>
    </xsd:element>
    <xsd:element name="FileNetRecordsManagementActivity" ma:index="42" nillable="true" ma:displayName="FileNet RecordsManagementActivity" ma:hidden="true" ma:internalName="FileNetRecordsManagementActivity" ma:readOnly="false">
      <xsd:simpleType>
        <xsd:restriction base="dms:Text">
          <xsd:maxLength value="255"/>
        </xsd:restriction>
      </xsd:simpleType>
    </xsd:element>
    <xsd:element name="FileNetScope" ma:index="43" nillable="true" ma:displayName="FileNet Scope" ma:hidden="true" ma:internalName="FileNetScope" ma:readOnly="false">
      <xsd:simpleType>
        <xsd:restriction base="dms:Text">
          <xsd:maxLength value="255"/>
        </xsd:restriction>
      </xsd:simpleType>
    </xsd:element>
    <xsd:element name="FileNetSource" ma:index="44" nillable="true" ma:displayName="FileNet Source" ma:hidden="true" ma:internalName="FileNetSource" ma:readOnly="false">
      <xsd:simpleType>
        <xsd:restriction base="dms:Text">
          <xsd:maxLength value="255"/>
        </xsd:restriction>
      </xsd:simpleType>
    </xsd:element>
    <xsd:element name="FileNetStartDate" ma:index="45" nillable="true" ma:displayName="FileNet Start Date" ma:hidden="true" ma:internalName="FileNetStartDate" ma:readOnly="false">
      <xsd:simpleType>
        <xsd:restriction base="dms:Text">
          <xsd:maxLength value="255"/>
        </xsd:restriction>
      </xsd:simpleType>
    </xsd:element>
    <xsd:element name="FileNetsubject1" ma:index="46" nillable="true" ma:displayName="FileNet subject 1" ma:hidden="true" ma:internalName="FileNetsubject1" ma:readOnly="false">
      <xsd:simpleType>
        <xsd:restriction base="dms:Text">
          <xsd:maxLength value="255"/>
        </xsd:restriction>
      </xsd:simpleType>
    </xsd:element>
    <xsd:element name="FileNetsubject2" ma:index="47" nillable="true" ma:displayName="FileNet subject 2" ma:hidden="true" ma:internalName="FileNetsubject2" ma:readOnly="false">
      <xsd:simpleType>
        <xsd:restriction base="dms:Text">
          <xsd:maxLength value="255"/>
        </xsd:restriction>
      </xsd:simpleType>
    </xsd:element>
    <xsd:element name="FileNetsubject3" ma:index="48" nillable="true" ma:displayName="FileNet subject 3" ma:hidden="true" ma:internalName="FileNetsubject3" ma:readOnly="false">
      <xsd:simpleType>
        <xsd:restriction base="dms:Text">
          <xsd:maxLength value="255"/>
        </xsd:restriction>
      </xsd:simpleType>
    </xsd:element>
    <xsd:element name="FileNetTriggerProcess" ma:index="49" nillable="true" ma:displayName="FileNet TriggerProcess" ma:hidden="true" ma:internalName="FileNetTriggerProcess" ma:readOnly="false">
      <xsd:simpleType>
        <xsd:restriction base="dms:Text">
          <xsd:maxLength value="255"/>
        </xsd:restriction>
      </xsd:simpleType>
    </xsd:element>
    <xsd:element name="c65b51bc6a0e4ac9b0840b09a1858551" ma:index="50" nillable="true" ma:taxonomy="true" ma:internalName="c65b51bc6a0e4ac9b0840b09a1858551" ma:taxonomyFieldName="Record_x0020_Activity" ma:displayName="Record Activity" ma:readOnly="false" ma:default="" ma:fieldId="{c65b51bc-6a0e-4ac9-b084-0b09a1858551}" ma:sspId="dbe7a66c-04a3-4463-8f17-244784dbc568" ma:termSetId="e0490ee9-9d4b-40d2-9ac4-9f1d118dfaf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338fc97-9613-4d3d-a8c1-e0b71ba6eeac" elementFormDefault="qualified">
    <xsd:import namespace="http://schemas.microsoft.com/office/2006/documentManagement/types"/>
    <xsd:import namespace="http://schemas.microsoft.com/office/infopath/2007/PartnerControls"/>
    <xsd:element name="_dlc_DocId" ma:index="52" nillable="true" ma:displayName="Document ID Value" ma:description="The value of the document ID assigned to this item." ma:indexed="true" ma:internalName="_dlc_DocId" ma:readOnly="true">
      <xsd:simpleType>
        <xsd:restriction base="dms:Text"/>
      </xsd:simpleType>
    </xsd:element>
    <xsd:element name="_dlc_DocIdUrl" ma:index="5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dbe7a66c-04a3-4463-8f17-244784dbc568" ContentTypeId="0x01010053526B971DAC78418EC6A9ED490C61AF" PreviousValue="false" LastSyncTimeStamp="2023-08-28T02:00:41.81Z"/>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12E00D4-2412-4263-86DB-7FE93191AD09}"/>
</file>

<file path=customXml/itemProps2.xml><?xml version="1.0" encoding="utf-8"?>
<ds:datastoreItem xmlns:ds="http://schemas.openxmlformats.org/officeDocument/2006/customXml" ds:itemID="{E3665267-08D1-47DF-A099-EBE4C1CFD2DC}"/>
</file>

<file path=customXml/itemProps3.xml><?xml version="1.0" encoding="utf-8"?>
<ds:datastoreItem xmlns:ds="http://schemas.openxmlformats.org/officeDocument/2006/customXml" ds:itemID="{C933226F-8404-480B-8771-4370EC285170}"/>
</file>

<file path=customXml/itemProps4.xml><?xml version="1.0" encoding="utf-8"?>
<ds:datastoreItem xmlns:ds="http://schemas.openxmlformats.org/officeDocument/2006/customXml" ds:itemID="{B3002BC2-1ADF-44A3-94DB-2CC454E7735D}"/>
</file>

<file path=customXml/itemProps5.xml><?xml version="1.0" encoding="utf-8"?>
<ds:datastoreItem xmlns:ds="http://schemas.openxmlformats.org/officeDocument/2006/customXml" ds:itemID="{7C244C96-9645-442D-B1FA-A22D331DAB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Searancke</dc:creator>
  <cp:keywords/>
  <dc:description/>
  <cp:lastModifiedBy/>
  <cp:revision/>
  <dcterms:created xsi:type="dcterms:W3CDTF">2021-09-07T05:22:33Z</dcterms:created>
  <dcterms:modified xsi:type="dcterms:W3CDTF">2026-01-26T01:00:35Z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0x01010053526B971DAC78418EC6A9ED490C61AF001B06B010AA90004582EF9C239FB80A43</vt:lpwstr>
  </property>
  <property fmtid="{D5CDD505-2E9C-101B-9397-08002B2CF9AE}" pid="3" name="MediaServiceImageTags">
    <vt:lpwstr/>
  </property>
  <property fmtid="{D5CDD505-2E9C-101B-9397-08002B2CF9AE}" pid="4" name="_dlc_DocIdItemGuid">
    <vt:lpwstr>0f64ab03-e822-4ef6-afd9-6fbc1fc6cea9</vt:lpwstr>
  </property>
  <property fmtid="{D5CDD505-2E9C-101B-9397-08002B2CF9AE}" pid="5" name="j560beb70aea488fb091e84adbb32566">
    <vt:lpwstr/>
  </property>
  <property fmtid="{D5CDD505-2E9C-101B-9397-08002B2CF9AE}" pid="6" name="Ministerial_x0020_Type">
    <vt:lpwstr/>
  </property>
  <property fmtid="{D5CDD505-2E9C-101B-9397-08002B2CF9AE}" pid="7" name="Record_x0020_Activity">
    <vt:lpwstr/>
  </property>
  <property fmtid="{D5CDD505-2E9C-101B-9397-08002B2CF9AE}" pid="8" name="Property_x0020_Management_x0020_Activity">
    <vt:lpwstr/>
  </property>
  <property fmtid="{D5CDD505-2E9C-101B-9397-08002B2CF9AE}" pid="9" name="ce139978aae645acb1db0a0e0d3df2f5">
    <vt:lpwstr/>
  </property>
  <property fmtid="{D5CDD505-2E9C-101B-9397-08002B2CF9AE}" pid="10" name="CalendarYear">
    <vt:lpwstr/>
  </property>
  <property fmtid="{D5CDD505-2E9C-101B-9397-08002B2CF9AE}" pid="11" name="FinancialYear">
    <vt:lpwstr/>
  </property>
  <property fmtid="{D5CDD505-2E9C-101B-9397-08002B2CF9AE}" pid="12" name="lcf76f155ced4ddcb4097134ff3c332f">
    <vt:lpwstr/>
  </property>
  <property fmtid="{D5CDD505-2E9C-101B-9397-08002B2CF9AE}" pid="13" name="Property Management Activity">
    <vt:lpwstr/>
  </property>
  <property fmtid="{D5CDD505-2E9C-101B-9397-08002B2CF9AE}" pid="14" name="Record Activity">
    <vt:lpwstr/>
  </property>
  <property fmtid="{D5CDD505-2E9C-101B-9397-08002B2CF9AE}" pid="15" name="Ministerial Type">
    <vt:lpwstr/>
  </property>
  <property fmtid="{D5CDD505-2E9C-101B-9397-08002B2CF9AE}" pid="16" name="SharedWithUsers">
    <vt:lpwstr>41;#Jane Orsman</vt:lpwstr>
  </property>
  <property fmtid="{D5CDD505-2E9C-101B-9397-08002B2CF9AE}" pid="17" name="MSIP_Label_4009eddf-846d-46a2-8a8f-ad982b694053_Enabled">
    <vt:lpwstr>true</vt:lpwstr>
  </property>
  <property fmtid="{D5CDD505-2E9C-101B-9397-08002B2CF9AE}" pid="18" name="MSIP_Label_4009eddf-846d-46a2-8a8f-ad982b694053_SetDate">
    <vt:lpwstr>2025-11-28T13:18:42Z</vt:lpwstr>
  </property>
  <property fmtid="{D5CDD505-2E9C-101B-9397-08002B2CF9AE}" pid="19" name="MSIP_Label_4009eddf-846d-46a2-8a8f-ad982b694053_Method">
    <vt:lpwstr>Privileged</vt:lpwstr>
  </property>
  <property fmtid="{D5CDD505-2E9C-101B-9397-08002B2CF9AE}" pid="20" name="MSIP_Label_4009eddf-846d-46a2-8a8f-ad982b694053_Name">
    <vt:lpwstr>UNCLASSIFIED</vt:lpwstr>
  </property>
  <property fmtid="{D5CDD505-2E9C-101B-9397-08002B2CF9AE}" pid="21" name="MSIP_Label_4009eddf-846d-46a2-8a8f-ad982b694053_SiteId">
    <vt:lpwstr>e6d2d4cc-b762-486e-8894-4f5f440d5f31</vt:lpwstr>
  </property>
  <property fmtid="{D5CDD505-2E9C-101B-9397-08002B2CF9AE}" pid="22" name="MSIP_Label_4009eddf-846d-46a2-8a8f-ad982b694053_ActionId">
    <vt:lpwstr>41a32632-63d0-4ea7-a289-4040629f91ea</vt:lpwstr>
  </property>
  <property fmtid="{D5CDD505-2E9C-101B-9397-08002B2CF9AE}" pid="23" name="MSIP_Label_4009eddf-846d-46a2-8a8f-ad982b694053_ContentBits">
    <vt:lpwstr>3</vt:lpwstr>
  </property>
  <property fmtid="{D5CDD505-2E9C-101B-9397-08002B2CF9AE}" pid="24" name="MSIP_Label_4009eddf-846d-46a2-8a8f-ad982b694053_Tag">
    <vt:lpwstr>10, 0, 1, 1</vt:lpwstr>
  </property>
</Properties>
</file>