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https://educationgovtnz-my.sharepoint.com/personal/garezak_moe_govt_nz/Documents/Desktop/"/>
    </mc:Choice>
  </mc:AlternateContent>
  <xr:revisionPtr revIDLastSave="150" documentId="8_{D5C537C3-7893-4004-A2D7-87EAD608A5EB}" xr6:coauthVersionLast="47" xr6:coauthVersionMax="47" xr10:uidLastSave="{80ED4A8B-1F20-48BB-B8F2-E8077791D95F}"/>
  <bookViews>
    <workbookView xWindow="-110" yWindow="-110" windowWidth="19420" windowHeight="10420" xr2:uid="{00000000-000D-0000-FFFF-FFFF0000000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expenses'!$A$1:$E$31</definedName>
    <definedName name="_xlnm.Print_Area" localSheetId="4">'Gifts and benefits'!$A$1:$F$32</definedName>
    <definedName name="_xlnm.Print_Area" localSheetId="2">Hospitality!$A$1:$E$32</definedName>
    <definedName name="_xlnm.Print_Area" localSheetId="0">'Summary and sign-off'!$A$1:$F$23</definedName>
    <definedName name="_xlnm.Print_Area" localSheetId="1">Travel!$A$1:$E$82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7" i="1" l="1"/>
  <c r="D21" i="4"/>
  <c r="C25" i="3"/>
  <c r="C25" i="2"/>
  <c r="C57" i="1"/>
  <c r="C71" i="1"/>
  <c r="C22" i="1"/>
  <c r="B6" i="13" l="1"/>
  <c r="E60" i="13"/>
  <c r="C60" i="13"/>
  <c r="C23" i="4"/>
  <c r="C22" i="4"/>
  <c r="B60" i="13" l="1"/>
  <c r="B59" i="13"/>
  <c r="D59" i="13"/>
  <c r="B58" i="13"/>
  <c r="D58" i="13"/>
  <c r="D57" i="13"/>
  <c r="B57" i="13"/>
  <c r="D56" i="13"/>
  <c r="B56" i="13"/>
  <c r="D55" i="13"/>
  <c r="B55" i="13"/>
  <c r="B2" i="4"/>
  <c r="B3" i="4"/>
  <c r="B2" i="3"/>
  <c r="B3" i="3"/>
  <c r="B2" i="2"/>
  <c r="B3" i="2"/>
  <c r="B2" i="1"/>
  <c r="B3" i="1"/>
  <c r="F58" i="13" l="1"/>
  <c r="D25" i="2" s="1"/>
  <c r="F60" i="13"/>
  <c r="E21" i="4" s="1"/>
  <c r="F59" i="13"/>
  <c r="D25" i="3" s="1"/>
  <c r="F57" i="13"/>
  <c r="D71" i="1" s="1"/>
  <c r="F56" i="13"/>
  <c r="D57" i="1" s="1"/>
  <c r="F55" i="13"/>
  <c r="D22" i="1" s="1"/>
  <c r="C16" i="13" l="1"/>
  <c r="C17" i="13"/>
  <c r="B5" i="4" l="1"/>
  <c r="B4" i="4"/>
  <c r="B5" i="3"/>
  <c r="B4" i="3"/>
  <c r="B5" i="2"/>
  <c r="B4" i="2"/>
  <c r="B5" i="1"/>
  <c r="B4" i="1"/>
  <c r="C15" i="13" l="1"/>
  <c r="F12" i="13" l="1"/>
  <c r="C21" i="4"/>
  <c r="F11" i="13" s="1"/>
  <c r="F13" i="13" l="1"/>
  <c r="B71" i="1"/>
  <c r="B17" i="13" s="1"/>
  <c r="B16" i="13"/>
  <c r="B22" i="1"/>
  <c r="B15" i="13" s="1"/>
  <c r="B25" i="3" l="1"/>
  <c r="B13" i="13" s="1"/>
  <c r="B25" i="2"/>
  <c r="B12" i="13" s="1"/>
  <c r="B11" i="13" l="1"/>
  <c r="B7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60"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<sst xmlns="http://schemas.openxmlformats.org/spreadsheetml/2006/main" count="266" uniqueCount="178">
  <si>
    <t>Hospitality</t>
  </si>
  <si>
    <t>Gifts and benefits</t>
  </si>
  <si>
    <t>Secretary or Chief Executive Expenses, Gifts and Benefits Disclosure - summary &amp; sign-off*</t>
  </si>
  <si>
    <t>Organisation Name*</t>
  </si>
  <si>
    <t>Secretary or Chief Executive**</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</si>
  <si>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</si>
  <si>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</si>
  <si>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</si>
  <si>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</si>
  <si>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</si>
  <si>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</si>
  <si>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</si>
  <si>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</si>
  <si>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</si>
  <si>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</si>
  <si>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</si>
  <si>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</si>
  <si>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</si>
  <si>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</si>
  <si>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</si>
  <si>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</si>
  <si>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</si>
  <si>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</si>
  <si>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</si>
  <si>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</si>
  <si>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</si>
  <si>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</si>
  <si>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</si>
  <si>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</si>
  <si>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</si>
  <si>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</si>
  <si>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</si>
  <si>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</si>
  <si>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</si>
  <si>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</si>
  <si>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</si>
  <si>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</si>
  <si>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</si>
  <si>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</si>
  <si>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</si>
  <si>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</si>
  <si>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</si>
  <si>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</si>
  <si>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</si>
  <si>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</si>
  <si>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</si>
  <si>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</si>
  <si>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</si>
  <si>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</si>
  <si>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</si>
  <si>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</si>
  <si>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</si>
  <si>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</si>
  <si>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</si>
  <si>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</si>
  <si>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</si>
  <si>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</si>
  <si>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</si>
  <si>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</si>
  <si>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</si>
  <si>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</si>
  <si>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</si>
  <si>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</si>
  <si>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</si>
  <si>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</si>
  <si>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</si>
  <si>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</si>
  <si>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</si>
  <si>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</si>
  <si>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</si>
  <si>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</si>
  <si>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</si>
  <si>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</si>
  <si>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</si>
  <si>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</si>
  <si>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</si>
  <si>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</si>
  <si>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</si>
  <si>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</si>
  <si>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</si>
  <si>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</si>
  <si>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</si>
  <si>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</si>
  <si>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</si>
  <si>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</si>
  <si>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</si>
  <si>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</si>
  <si>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</si>
  <si>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</si>
  <si>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</si>
  <si>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</si>
  <si>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</si>
  <si>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</si>
  <si>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</si>
  <si>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</si>
  <si>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</si>
  <si>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</si>
  <si>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</si>
  <si>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</si>
  <si>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</si>
  <si>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</si>
  <si>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</si>
  <si>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</si>
  <si>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</si>
  <si>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</si>
  <si>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</si>
  <si>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</si>
  <si>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</si>
  <si>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</si>
  <si>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</si>
  <si>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</si>
  <si>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</si>
  <si>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</si>
  <si>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</si>
  <si>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</si>
  <si>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</si>
  <si>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</si>
  <si>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</si>
  <si>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</si>
  <si>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</si>
  <si>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</si>
  <si>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</si>
  <si>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Ministry of Education</t>
  </si>
  <si>
    <t xml:space="preserve">Iona Holsted </t>
  </si>
  <si>
    <t>James Shilling, Chief Financial Officer</t>
  </si>
  <si>
    <t>Regional visit - Auckland</t>
  </si>
  <si>
    <t>Flights one person Wellington to Auckland and return including booking fee</t>
  </si>
  <si>
    <t>Flight one person Wellington to Auckland (17 August) and return to Wellington (18 August)</t>
  </si>
  <si>
    <t xml:space="preserve"> </t>
  </si>
  <si>
    <t>Accommodation - Auckland</t>
  </si>
  <si>
    <t>Regional Visit - Dunedin</t>
  </si>
  <si>
    <t xml:space="preserve">Acommodation - Auckland </t>
  </si>
  <si>
    <t>Attend Dawn Raids Apology One-Year Commemoration</t>
  </si>
  <si>
    <t>Flight one person Auckland to Wellington including booking fee</t>
  </si>
  <si>
    <t>Regional visit - Rotorua</t>
  </si>
  <si>
    <t>Flights one person Wellington to Rotorua and return including booking fee</t>
  </si>
  <si>
    <t xml:space="preserve">Accommodation - Rotorua </t>
  </si>
  <si>
    <t>Attend Waitangi Commemorations</t>
  </si>
  <si>
    <t>Flights one person Wellington to Kerikeri and return including booking fee</t>
  </si>
  <si>
    <t>Accommodation - Waitangi - 3 nights</t>
  </si>
  <si>
    <t>Sector Visit - Rotorua</t>
  </si>
  <si>
    <t xml:space="preserve">Attend Ngarimu VC &amp; 28th (Māori) Battalion Memorial Scholarship Awards Ceremony and Board Hui </t>
  </si>
  <si>
    <t>Flights one person Wellington to Rotorua then to Auckland (17 March)</t>
  </si>
  <si>
    <t>Accommodation - Rotorua</t>
  </si>
  <si>
    <t>Attend Conference of Pacific Education Ministers</t>
  </si>
  <si>
    <t>Flight one person Auckland to Wellington including fee</t>
  </si>
  <si>
    <t xml:space="preserve">Attend Waitangi Tribunal Hearing </t>
  </si>
  <si>
    <t>Flights one person Wellington to Auckland including booking fee and return to Wellington 26 April including booking fee</t>
  </si>
  <si>
    <t xml:space="preserve">Regional Visit - Napier </t>
  </si>
  <si>
    <t>Flight one person Wellington to Napier including booking fee</t>
  </si>
  <si>
    <t>Regional Visit - Christchurch</t>
  </si>
  <si>
    <t>Flights one person Wellington to Christchurch and return including booking fee</t>
  </si>
  <si>
    <t xml:space="preserve">nil international travel </t>
  </si>
  <si>
    <t>nil local travel</t>
  </si>
  <si>
    <t xml:space="preserve">nil hospitality </t>
  </si>
  <si>
    <t xml:space="preserve"> Mobile Phone Charges</t>
  </si>
  <si>
    <t xml:space="preserve">Conference Dinner </t>
  </si>
  <si>
    <t>PPTA</t>
  </si>
  <si>
    <t xml:space="preserve">Book - Targetting Commitment </t>
  </si>
  <si>
    <t>Ross Boyd</t>
  </si>
  <si>
    <t>Given to MoE Library</t>
  </si>
  <si>
    <t>Reception</t>
  </si>
  <si>
    <t>Waitangi National Trust</t>
  </si>
  <si>
    <t xml:space="preserve">Dinner </t>
  </si>
  <si>
    <t>Conference of Pacific Education Ministers 2023</t>
  </si>
  <si>
    <t xml:space="preserve">Roundtable Discussion and Dinner </t>
  </si>
  <si>
    <t>FSTG Australia</t>
  </si>
  <si>
    <t>Uhi Tai Symposium at Te Taura Whiri i te Reo Māori</t>
  </si>
  <si>
    <t>Embassy of Japan</t>
  </si>
  <si>
    <t>Flight one person Wellington to Auckland including booking fee</t>
  </si>
  <si>
    <t xml:space="preserve">McGuiness Institute </t>
  </si>
  <si>
    <t>Book - COVID-19 Nation Dates (2 copies)</t>
  </si>
  <si>
    <t>gst exclusive</t>
  </si>
  <si>
    <t>Attend Evidence Hearing - Abuse in Care Royal Commission of Inquiry</t>
  </si>
  <si>
    <t>Flight one person Wellington to Dunedin (19 August) and return to Wellington including fees - costs are included in 17 August tickets</t>
  </si>
  <si>
    <t>Given to business units</t>
  </si>
  <si>
    <t>Conference pack - Jacket,coffee mug, water bottle, pen</t>
  </si>
  <si>
    <t>Jacket donated to charity, and other items given to staff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</si>
</sst>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0"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b/>
      <sz val="14"/>
      <color theme="0"/>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s>
  <borders count="10">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2">
    <xf numFmtId="0" fontId="0" fillId="0" borderId="0"/>
    <xf numFmtId="165" fontId="19" fillId="0" borderId="0" applyFont="0" applyFill="0" applyBorder="0" applyAlignment="0" applyProtection="0"/>
  </cellStyleXfs>
  <cellXfs count="133">
    <xf numFmtId="0" fontId="0" fillId="0" borderId="0" xfId="0"/>
    <xf numFmtId="0" fontId="0" fillId="0" borderId="0" xfId="0" applyAlignment="1" applyProtection="1">
      <alignment wrapText="1"/>
      <protection locked="0"/>
    </xf>
    <xf numFmtId="0" fontId="0" fillId="0" borderId="0" xfId="0" applyProtection="1">
      <protection locked="0"/>
    </xf>
    <xf numFmtId="0" fontId="14" fillId="2" borderId="0" xfId="0" applyFont="1" applyFill="1" applyAlignment="1">
      <alignment vertical="center" wrapText="1" readingOrder="1"/>
    </xf>
    <xf numFmtId="0" fontId="0" fillId="5" borderId="0" xfId="0" applyFill="1" applyAlignment="1">
      <alignment wrapText="1"/>
    </xf>
    <xf numFmtId="0" fontId="14" fillId="0" borderId="0" xfId="0" applyFont="1" applyAlignment="1">
      <alignment vertical="center" wrapText="1" readingOrder="1"/>
    </xf>
    <xf numFmtId="0" fontId="13" fillId="0" borderId="0" xfId="0" applyFont="1" applyAlignment="1">
      <alignment vertical="center" wrapText="1" readingOrder="1"/>
    </xf>
    <xf numFmtId="0" fontId="17" fillId="0" borderId="0" xfId="0" applyFont="1" applyAlignment="1">
      <alignment vertical="center" wrapText="1" readingOrder="1"/>
    </xf>
    <xf numFmtId="0" fontId="17" fillId="0" borderId="3" xfId="0" applyFont="1" applyBorder="1" applyAlignment="1">
      <alignment vertical="center" wrapText="1" readingOrder="1"/>
    </xf>
    <xf numFmtId="0" fontId="24"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2" fillId="0" borderId="0" xfId="0" applyFont="1"/>
    <xf numFmtId="166" fontId="21" fillId="0" borderId="0" xfId="0" applyNumberFormat="1" applyFont="1" applyAlignment="1">
      <alignment vertical="center" wrapText="1"/>
    </xf>
    <xf numFmtId="0" fontId="15"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0" fillId="0" borderId="0" xfId="0" applyFont="1" applyAlignment="1">
      <alignment vertical="center" wrapText="1" readingOrder="1"/>
    </xf>
    <xf numFmtId="0" fontId="16"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5" fillId="3" borderId="0" xfId="0" applyFont="1" applyFill="1" applyAlignment="1">
      <alignment vertical="center" wrapText="1" readingOrder="1"/>
    </xf>
    <xf numFmtId="0" fontId="12" fillId="3" borderId="0" xfId="0" applyFont="1" applyFill="1"/>
    <xf numFmtId="1" fontId="17" fillId="0" borderId="5" xfId="0" applyNumberFormat="1" applyFont="1" applyBorder="1" applyAlignment="1">
      <alignment horizontal="center" vertical="center" wrapText="1"/>
    </xf>
    <xf numFmtId="0" fontId="11" fillId="0" borderId="0" xfId="0" applyFont="1" applyAlignment="1">
      <alignment vertical="center"/>
    </xf>
    <xf numFmtId="1" fontId="13" fillId="0" borderId="0" xfId="0" applyNumberFormat="1" applyFont="1" applyAlignment="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Alignment="1">
      <alignment vertical="center" wrapText="1"/>
    </xf>
    <xf numFmtId="0" fontId="0" fillId="5" borderId="0" xfId="0" applyFill="1" applyAlignment="1">
      <alignment horizontal="left" vertical="top"/>
    </xf>
    <xf numFmtId="0" fontId="15" fillId="3" borderId="0" xfId="0" applyFont="1" applyFill="1" applyAlignment="1">
      <alignment vertical="center" readingOrder="1"/>
    </xf>
    <xf numFmtId="0" fontId="26" fillId="0" borderId="0" xfId="0" applyFont="1"/>
    <xf numFmtId="166" fontId="15" fillId="8" borderId="0" xfId="0" applyNumberFormat="1" applyFont="1" applyFill="1" applyAlignment="1">
      <alignment horizontal="left" vertical="center" wrapText="1"/>
    </xf>
    <xf numFmtId="1" fontId="15" fillId="8" borderId="0" xfId="0" applyNumberFormat="1" applyFont="1" applyFill="1" applyAlignment="1">
      <alignment horizontal="center" vertical="center" wrapText="1"/>
    </xf>
    <xf numFmtId="164" fontId="0" fillId="0" borderId="0" xfId="0" applyNumberFormat="1" applyAlignment="1">
      <alignment wrapText="1"/>
    </xf>
    <xf numFmtId="164" fontId="15" fillId="3" borderId="0" xfId="0" applyNumberFormat="1" applyFont="1" applyFill="1" applyAlignment="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0" fontId="27" fillId="3" borderId="0" xfId="0" applyFont="1" applyFill="1" applyAlignment="1">
      <alignment horizontal="center" vertical="center" readingOrder="1"/>
    </xf>
    <xf numFmtId="0" fontId="16" fillId="3" borderId="0" xfId="0" applyFont="1" applyFill="1" applyAlignment="1">
      <alignment vertical="center"/>
    </xf>
    <xf numFmtId="164" fontId="16"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4" fillId="3" borderId="0" xfId="0" applyFont="1" applyFill="1" applyAlignment="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Alignment="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Alignment="1">
      <alignment wrapText="1"/>
    </xf>
    <xf numFmtId="0" fontId="12" fillId="0" borderId="0" xfId="0" applyFont="1"/>
    <xf numFmtId="167" fontId="11" fillId="9" borderId="3" xfId="0" applyNumberFormat="1" applyFont="1" applyFill="1" applyBorder="1" applyAlignment="1" applyProtection="1">
      <alignment vertical="center"/>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1" fillId="9" borderId="4" xfId="0" applyFont="1" applyFill="1" applyBorder="1" applyAlignment="1" applyProtection="1">
      <alignment horizontal="left" vertical="center" wrapText="1"/>
      <protection locked="0"/>
    </xf>
    <xf numFmtId="164" fontId="11" fillId="9" borderId="4" xfId="0" applyNumberFormat="1" applyFont="1" applyFill="1" applyBorder="1" applyAlignment="1" applyProtection="1">
      <alignment horizontal="right" vertical="center" wrapText="1"/>
      <protection locked="0"/>
    </xf>
    <xf numFmtId="167" fontId="11" fillId="9" borderId="7" xfId="0" applyNumberFormat="1" applyFont="1" applyFill="1" applyBorder="1" applyAlignment="1" applyProtection="1">
      <alignment vertical="center" wrapText="1"/>
      <protection locked="0"/>
    </xf>
    <xf numFmtId="164" fontId="11" fillId="9" borderId="8" xfId="0" applyNumberFormat="1"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167" fontId="11" fillId="3" borderId="3" xfId="0" applyNumberFormat="1" applyFont="1" applyFill="1" applyBorder="1" applyAlignment="1" applyProtection="1">
      <alignment vertical="center"/>
      <protection locked="0"/>
    </xf>
    <xf numFmtId="164" fontId="11" fillId="3" borderId="4" xfId="0" applyNumberFormat="1" applyFont="1" applyFill="1" applyBorder="1" applyAlignment="1" applyProtection="1">
      <alignment vertical="center" wrapText="1"/>
      <protection locked="0"/>
    </xf>
    <xf numFmtId="0" fontId="11" fillId="3" borderId="4" xfId="0" applyFont="1" applyFill="1" applyBorder="1" applyAlignment="1" applyProtection="1">
      <alignment vertical="center" wrapText="1"/>
      <protection locked="0"/>
    </xf>
    <xf numFmtId="0" fontId="11" fillId="3" borderId="5" xfId="0" applyFont="1" applyFill="1" applyBorder="1" applyAlignment="1" applyProtection="1">
      <alignment vertical="center" wrapText="1"/>
      <protection locked="0"/>
    </xf>
    <xf numFmtId="0" fontId="16" fillId="3" borderId="0" xfId="0" applyFont="1" applyFill="1" applyAlignment="1">
      <alignment horizontal="left" vertical="center" wrapText="1"/>
    </xf>
    <xf numFmtId="0" fontId="15" fillId="3" borderId="0" xfId="0" applyFont="1" applyFill="1" applyAlignment="1">
      <alignment horizontal="left" vertical="center" readingOrder="1"/>
    </xf>
    <xf numFmtId="166" fontId="15" fillId="3" borderId="0" xfId="0" applyNumberFormat="1" applyFont="1" applyFill="1" applyAlignment="1">
      <alignment horizontal="left" vertical="center" wrapText="1"/>
    </xf>
    <xf numFmtId="1" fontId="15" fillId="3" borderId="0" xfId="0" applyNumberFormat="1" applyFont="1" applyFill="1" applyAlignment="1">
      <alignment horizontal="center" vertical="center" wrapText="1"/>
    </xf>
    <xf numFmtId="166" fontId="27" fillId="3" borderId="0" xfId="0" applyNumberFormat="1" applyFont="1" applyFill="1" applyAlignment="1">
      <alignment horizontal="center" vertical="center" wrapText="1"/>
    </xf>
    <xf numFmtId="167" fontId="11" fillId="10" borderId="3" xfId="0" applyNumberFormat="1" applyFont="1" applyFill="1" applyBorder="1" applyAlignment="1" applyProtection="1">
      <alignment vertical="center"/>
      <protection locked="0"/>
    </xf>
    <xf numFmtId="164" fontId="11" fillId="10" borderId="4" xfId="0" applyNumberFormat="1" applyFont="1" applyFill="1" applyBorder="1" applyAlignment="1" applyProtection="1">
      <alignment vertical="center" wrapText="1"/>
      <protection locked="0"/>
    </xf>
    <xf numFmtId="0" fontId="11" fillId="10" borderId="4" xfId="0" applyFont="1" applyFill="1" applyBorder="1" applyAlignment="1" applyProtection="1">
      <alignment vertical="center" wrapText="1"/>
      <protection locked="0"/>
    </xf>
    <xf numFmtId="0" fontId="11" fillId="10" borderId="5" xfId="0" applyFont="1" applyFill="1" applyBorder="1" applyAlignment="1" applyProtection="1">
      <alignment vertical="center" wrapText="1"/>
      <protection locked="0"/>
    </xf>
    <xf numFmtId="167" fontId="11"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1" fillId="10" borderId="4" xfId="0" applyFont="1" applyFill="1" applyBorder="1" applyAlignment="1" applyProtection="1">
      <alignment horizontal="left" vertical="center" wrapText="1"/>
      <protection locked="0"/>
    </xf>
    <xf numFmtId="164" fontId="11"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27" fillId="3" borderId="0" xfId="0" applyFont="1" applyFill="1" applyAlignment="1">
      <alignment horizontal="center" vertical="center" wrapText="1"/>
    </xf>
    <xf numFmtId="0" fontId="11" fillId="0" borderId="0" xfId="0" applyFont="1" applyAlignment="1">
      <alignment horizontal="center" vertical="center" wrapText="1" readingOrder="1"/>
    </xf>
    <xf numFmtId="0" fontId="10" fillId="10" borderId="2" xfId="0" applyFont="1" applyFill="1" applyBorder="1" applyAlignment="1" applyProtection="1">
      <alignment horizontal="left" vertical="center" wrapText="1" readingOrder="1"/>
      <protection locked="0"/>
    </xf>
    <xf numFmtId="0" fontId="9" fillId="0" borderId="6" xfId="0" applyFont="1" applyBorder="1" applyAlignment="1">
      <alignment horizontal="left" vertical="center"/>
    </xf>
    <xf numFmtId="0" fontId="29" fillId="2" borderId="0" xfId="0" applyFont="1" applyFill="1" applyAlignment="1">
      <alignment horizontal="center" vertical="center"/>
    </xf>
    <xf numFmtId="0" fontId="28" fillId="10" borderId="2" xfId="0" applyFont="1" applyFill="1" applyBorder="1" applyAlignment="1" applyProtection="1">
      <alignment horizontal="left" vertical="center" wrapText="1" readingOrder="1"/>
      <protection locked="0"/>
    </xf>
    <xf numFmtId="167" fontId="28" fillId="10" borderId="2" xfId="0" applyNumberFormat="1" applyFont="1" applyFill="1" applyBorder="1" applyAlignment="1" applyProtection="1">
      <alignment horizontal="left" vertical="center" wrapText="1" readingOrder="1"/>
      <protection locked="0"/>
    </xf>
    <xf numFmtId="167" fontId="9" fillId="0" borderId="2" xfId="0" applyNumberFormat="1" applyFont="1" applyBorder="1" applyAlignment="1">
      <alignment horizontal="left" vertical="center" wrapText="1" readingOrder="1"/>
    </xf>
    <xf numFmtId="0" fontId="27" fillId="3" borderId="0" xfId="0" applyFont="1" applyFill="1" applyAlignment="1">
      <alignment horizontal="center" vertical="center" wrapText="1"/>
    </xf>
    <xf numFmtId="0" fontId="18" fillId="2" borderId="0" xfId="0" applyFont="1" applyFill="1" applyAlignment="1">
      <alignment horizontal="center" vertical="center"/>
    </xf>
    <xf numFmtId="0" fontId="14"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16"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9"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cellXfs>
  <cellStyles count="2">
    <cellStyle name="Currency" xfId="1" builtinId="4"/>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B6" sqref="B6:F6"/>
    </sheetView>
  </sheetViews>
  <sheetFormatPr defaultColWidth="0" defaultRowHeight="12.5" zeroHeight="1" x14ac:dyDescent="0.25"/>
  <cols>
    <col min="1" max="1" width="35.6328125" customWidth="1"/>
    <col min="2" max="2" width="21.54296875" customWidth="1"/>
    <col min="3" max="3" width="33.54296875" customWidth="1"/>
    <col min="4" max="4" width="4.453125" customWidth="1"/>
    <col min="5" max="5" width="29" customWidth="1"/>
    <col min="6" max="6" width="19" customWidth="1"/>
    <col min="7" max="7" width="42" customWidth="1"/>
    <col min="8" max="11" width="9.08984375" hidden="1" customWidth="1"/>
    <col min="12" max="16384" width="9.08984375" hidden="1"/>
  </cols>
  <sheetData>
    <row r="1" spans="1:11" ht="26.25" customHeight="1" x14ac:dyDescent="0.25">
      <c r="A1" s="115" t="s">
        <v>2</v>
      </c>
      <c r="B1" s="115"/>
      <c r="C1" s="115"/>
      <c r="D1" s="115"/>
      <c r="E1" s="115"/>
      <c r="F1" s="115"/>
      <c r="G1" s="17"/>
      <c r="H1" s="17"/>
      <c r="I1" s="17"/>
      <c r="J1" s="17"/>
      <c r="K1" s="17"/>
    </row>
    <row r="2" spans="1:11" ht="21" customHeight="1" x14ac:dyDescent="0.25">
      <c r="A2" s="3" t="s">
        <v>3</v>
      </c>
      <c r="B2" s="116" t="s">
        <v>122</v>
      </c>
      <c r="C2" s="116"/>
      <c r="D2" s="116"/>
      <c r="E2" s="116"/>
      <c r="F2" s="116"/>
      <c r="G2" s="17"/>
      <c r="H2" s="17"/>
      <c r="I2" s="17"/>
      <c r="J2" s="17"/>
      <c r="K2" s="17"/>
    </row>
    <row r="3" spans="1:11" ht="15.5" x14ac:dyDescent="0.25">
      <c r="A3" s="3" t="s">
        <v>4</v>
      </c>
      <c r="B3" s="116" t="s">
        <v>123</v>
      </c>
      <c r="C3" s="116"/>
      <c r="D3" s="116"/>
      <c r="E3" s="116"/>
      <c r="F3" s="116"/>
      <c r="G3" s="17"/>
      <c r="H3" s="17"/>
      <c r="I3" s="17"/>
      <c r="J3" s="17"/>
      <c r="K3" s="17"/>
    </row>
    <row r="4" spans="1:11" ht="21" customHeight="1" x14ac:dyDescent="0.25">
      <c r="A4" s="3" t="s">
        <v>5</v>
      </c>
      <c r="B4" s="117">
        <v>44743</v>
      </c>
      <c r="C4" s="117"/>
      <c r="D4" s="117"/>
      <c r="E4" s="117"/>
      <c r="F4" s="117"/>
      <c r="G4" s="17"/>
      <c r="H4" s="17"/>
      <c r="I4" s="17"/>
      <c r="J4" s="17"/>
      <c r="K4" s="17"/>
    </row>
    <row r="5" spans="1:11" ht="21" customHeight="1" x14ac:dyDescent="0.25">
      <c r="A5" s="3" t="s">
        <v>6</v>
      </c>
      <c r="B5" s="117">
        <v>45107</v>
      </c>
      <c r="C5" s="117"/>
      <c r="D5" s="117"/>
      <c r="E5" s="117"/>
      <c r="F5" s="117"/>
      <c r="G5" s="17"/>
      <c r="H5" s="17"/>
      <c r="I5" s="17"/>
      <c r="J5" s="17"/>
      <c r="K5" s="17"/>
    </row>
    <row r="6" spans="1:11" ht="21" customHeight="1" x14ac:dyDescent="0.25">
      <c r="A6" s="3" t="s">
        <v>7</v>
      </c>
      <c r="B6" s="114" t="str">
        <f>IF(AND(Travel!B7&lt;&gt;A30,Hospitality!B7&lt;&gt;A30,'All other expenses'!B7&lt;&gt;A30,'Gifts and benefits'!B7&lt;&gt;A30),A31,IF(AND(Travel!B7=A30,Hospitality!B7=A30,'All other expenses'!B7=A30,'Gifts and benefits'!B7=A30),A33,A32))</f>
        <v>Data and totals checked on all sheets</v>
      </c>
      <c r="C6" s="114"/>
      <c r="D6" s="114"/>
      <c r="E6" s="114"/>
      <c r="F6" s="114"/>
      <c r="G6" s="23"/>
      <c r="H6" s="17"/>
      <c r="I6" s="17"/>
      <c r="J6" s="17"/>
      <c r="K6" s="17"/>
    </row>
    <row r="7" spans="1:11" ht="31" x14ac:dyDescent="0.25">
      <c r="A7" s="3" t="s">
        <v>8</v>
      </c>
      <c r="B7" s="113" t="s">
        <v>41</v>
      </c>
      <c r="C7" s="113"/>
      <c r="D7" s="113"/>
      <c r="E7" s="113"/>
      <c r="F7" s="113"/>
      <c r="G7" s="23"/>
      <c r="H7" s="17"/>
      <c r="I7" s="17"/>
      <c r="J7" s="17"/>
      <c r="K7" s="17"/>
    </row>
    <row r="8" spans="1:11" ht="25.5" customHeight="1" x14ac:dyDescent="0.25">
      <c r="A8" s="3" t="s">
        <v>10</v>
      </c>
      <c r="B8" s="113" t="s">
        <v>124</v>
      </c>
      <c r="C8" s="113"/>
      <c r="D8" s="113"/>
      <c r="E8" s="113"/>
      <c r="F8" s="113"/>
      <c r="G8" s="23"/>
      <c r="H8" s="17"/>
      <c r="I8" s="17"/>
      <c r="J8" s="17"/>
      <c r="K8" s="17"/>
    </row>
    <row r="9" spans="1:11" ht="66.75" customHeight="1" x14ac:dyDescent="0.25">
      <c r="A9" s="112" t="s">
        <v>12</v>
      </c>
      <c r="B9" s="112"/>
      <c r="C9" s="112"/>
      <c r="D9" s="112"/>
      <c r="E9" s="112"/>
      <c r="F9" s="112"/>
      <c r="G9" s="23"/>
      <c r="H9" s="17"/>
      <c r="I9" s="17"/>
      <c r="J9" s="17"/>
      <c r="K9" s="17"/>
    </row>
    <row r="10" spans="1:11" s="77" customFormat="1" ht="36" customHeight="1" x14ac:dyDescent="0.3">
      <c r="A10" s="71" t="s">
        <v>13</v>
      </c>
      <c r="B10" s="72" t="s">
        <v>14</v>
      </c>
      <c r="C10" s="72" t="s">
        <v>15</v>
      </c>
      <c r="D10" s="73"/>
      <c r="E10" s="74" t="s">
        <v>1</v>
      </c>
      <c r="F10" s="75" t="s">
        <v>16</v>
      </c>
      <c r="G10" s="76"/>
      <c r="H10" s="76"/>
      <c r="I10" s="76"/>
      <c r="J10" s="76"/>
      <c r="K10" s="76"/>
    </row>
    <row r="11" spans="1:11" ht="27.75" customHeight="1" x14ac:dyDescent="0.35">
      <c r="A11" s="8" t="s">
        <v>17</v>
      </c>
      <c r="B11" s="45">
        <f>B15+B16+B17</f>
        <v>8085.16</v>
      </c>
      <c r="C11" s="51" t="s">
        <v>172</v>
      </c>
      <c r="D11" s="6"/>
      <c r="E11" s="8" t="s">
        <v>18</v>
      </c>
      <c r="F11" s="33">
        <f>'Gifts and benefits'!C21</f>
        <v>8</v>
      </c>
      <c r="G11" s="29"/>
      <c r="H11" s="29"/>
      <c r="I11" s="29"/>
      <c r="J11" s="29"/>
      <c r="K11" s="29"/>
    </row>
    <row r="12" spans="1:11" ht="27.75" customHeight="1" x14ac:dyDescent="0.35">
      <c r="A12" s="8" t="s">
        <v>0</v>
      </c>
      <c r="B12" s="45">
        <f>Hospitality!B25</f>
        <v>0</v>
      </c>
      <c r="C12" s="51" t="s">
        <v>172</v>
      </c>
      <c r="D12" s="6"/>
      <c r="E12" s="8" t="s">
        <v>19</v>
      </c>
      <c r="F12" s="33">
        <f>'Gifts and benefits'!C22</f>
        <v>6</v>
      </c>
      <c r="G12" s="29"/>
      <c r="H12" s="29"/>
      <c r="I12" s="29"/>
      <c r="J12" s="29"/>
      <c r="K12" s="29"/>
    </row>
    <row r="13" spans="1:11" ht="27.75" customHeight="1" x14ac:dyDescent="0.25">
      <c r="A13" s="8" t="s">
        <v>20</v>
      </c>
      <c r="B13" s="45">
        <f>'All other expenses'!B25</f>
        <v>711.33999999999992</v>
      </c>
      <c r="C13" s="51" t="s">
        <v>172</v>
      </c>
      <c r="D13" s="6"/>
      <c r="E13" s="8" t="s">
        <v>21</v>
      </c>
      <c r="F13" s="33">
        <f>'Gifts and benefits'!C23</f>
        <v>2</v>
      </c>
      <c r="G13" s="17"/>
      <c r="H13" s="17"/>
      <c r="I13" s="17"/>
      <c r="J13" s="17"/>
      <c r="K13" s="17"/>
    </row>
    <row r="14" spans="1:11" ht="12.75" customHeight="1" x14ac:dyDescent="0.25">
      <c r="A14" s="7"/>
      <c r="B14" s="46"/>
      <c r="C14" s="52"/>
      <c r="D14" s="34"/>
      <c r="E14" s="6"/>
      <c r="F14" s="35"/>
      <c r="G14" s="17"/>
      <c r="H14" s="17"/>
      <c r="I14" s="17"/>
      <c r="J14" s="17"/>
      <c r="K14" s="17"/>
    </row>
    <row r="15" spans="1:11" ht="27.75" customHeight="1" x14ac:dyDescent="0.25">
      <c r="A15" s="9" t="s">
        <v>22</v>
      </c>
      <c r="B15" s="47">
        <f>Travel!B22</f>
        <v>0</v>
      </c>
      <c r="C15" s="53" t="str">
        <f>C11</f>
        <v>gst exclusive</v>
      </c>
      <c r="D15" s="6"/>
      <c r="E15" s="6"/>
      <c r="F15" s="35"/>
      <c r="G15" s="17"/>
      <c r="H15" s="17"/>
      <c r="I15" s="17"/>
      <c r="J15" s="17"/>
      <c r="K15" s="17"/>
    </row>
    <row r="16" spans="1:11" ht="27.75" customHeight="1" x14ac:dyDescent="0.25">
      <c r="A16" s="9" t="s">
        <v>23</v>
      </c>
      <c r="B16" s="47">
        <f>Travel!B57</f>
        <v>8085.16</v>
      </c>
      <c r="C16" s="53" t="str">
        <f>C11</f>
        <v>gst exclusive</v>
      </c>
      <c r="D16" s="36"/>
      <c r="E16" s="6"/>
      <c r="F16" s="37"/>
      <c r="G16" s="17"/>
      <c r="H16" s="17"/>
      <c r="I16" s="17"/>
      <c r="J16" s="17"/>
      <c r="K16" s="17"/>
    </row>
    <row r="17" spans="1:11" ht="27.75" customHeight="1" x14ac:dyDescent="0.25">
      <c r="A17" s="9" t="s">
        <v>24</v>
      </c>
      <c r="B17" s="47">
        <f>Travel!B71</f>
        <v>0</v>
      </c>
      <c r="C17" s="53" t="str">
        <f>C11</f>
        <v>gst exclusive</v>
      </c>
      <c r="D17" s="6"/>
      <c r="E17" s="6"/>
      <c r="F17" s="37"/>
      <c r="G17" s="17"/>
      <c r="H17" s="17"/>
      <c r="I17" s="17"/>
      <c r="J17" s="17"/>
      <c r="K17" s="17"/>
    </row>
    <row r="18" spans="1:11" ht="27.75" customHeight="1" x14ac:dyDescent="0.3">
      <c r="A18" s="17"/>
      <c r="B18" s="19"/>
      <c r="C18" s="17"/>
      <c r="D18" s="5"/>
      <c r="E18" s="5"/>
      <c r="F18" s="28"/>
      <c r="G18" s="17"/>
      <c r="H18" s="17"/>
      <c r="I18" s="17"/>
      <c r="J18" s="17"/>
      <c r="K18" s="17"/>
    </row>
    <row r="19" spans="1:11" ht="13" x14ac:dyDescent="0.3">
      <c r="A19" s="18" t="s">
        <v>25</v>
      </c>
      <c r="B19" s="19"/>
      <c r="C19" s="17"/>
      <c r="D19" s="17"/>
      <c r="E19" s="17"/>
      <c r="F19" s="17"/>
      <c r="G19" s="17"/>
      <c r="H19" s="17"/>
      <c r="I19" s="17"/>
      <c r="J19" s="17"/>
      <c r="K19" s="17"/>
    </row>
    <row r="20" spans="1:11" x14ac:dyDescent="0.25">
      <c r="A20" s="20" t="s">
        <v>26</v>
      </c>
      <c r="D20" s="17"/>
      <c r="E20" s="17"/>
      <c r="F20" s="17"/>
      <c r="G20" s="17"/>
      <c r="H20" s="17"/>
      <c r="I20" s="17"/>
      <c r="J20" s="17"/>
      <c r="K20" s="17"/>
    </row>
    <row r="21" spans="1:11" ht="12.65" customHeight="1" x14ac:dyDescent="0.25">
      <c r="A21" s="20" t="s">
        <v>27</v>
      </c>
      <c r="D21" s="17"/>
      <c r="E21" s="17"/>
      <c r="F21" s="17"/>
      <c r="G21" s="17"/>
      <c r="H21" s="17"/>
      <c r="I21" s="17"/>
      <c r="J21" s="17"/>
      <c r="K21" s="17"/>
    </row>
    <row r="22" spans="1:11" ht="12.65" customHeight="1" x14ac:dyDescent="0.25">
      <c r="A22" s="20" t="s">
        <v>28</v>
      </c>
      <c r="D22" s="17"/>
      <c r="E22" s="17"/>
      <c r="F22" s="17"/>
      <c r="G22" s="17"/>
      <c r="H22" s="17"/>
      <c r="I22" s="17"/>
      <c r="J22" s="17"/>
      <c r="K22" s="17"/>
    </row>
    <row r="23" spans="1:11" ht="12.65" customHeight="1" x14ac:dyDescent="0.25">
      <c r="A23" s="20" t="s">
        <v>29</v>
      </c>
      <c r="D23" s="17"/>
      <c r="E23" s="17"/>
      <c r="F23" s="17"/>
      <c r="G23" s="17"/>
      <c r="H23" s="17"/>
      <c r="I23" s="17"/>
      <c r="J23" s="17"/>
      <c r="K23" s="17"/>
    </row>
    <row r="24" spans="1:11" x14ac:dyDescent="0.25">
      <c r="A24" s="26"/>
      <c r="B24" s="17"/>
      <c r="C24" s="17"/>
      <c r="D24" s="17"/>
      <c r="E24" s="17"/>
      <c r="F24" s="17"/>
      <c r="G24" s="17"/>
      <c r="H24" s="17"/>
      <c r="I24" s="17"/>
      <c r="J24" s="17"/>
      <c r="K24" s="17"/>
    </row>
    <row r="25" spans="1:11" ht="13" hidden="1" x14ac:dyDescent="0.3">
      <c r="A25" s="12" t="s">
        <v>30</v>
      </c>
      <c r="B25" s="13"/>
      <c r="C25" s="13"/>
      <c r="D25" s="13"/>
      <c r="E25" s="13"/>
      <c r="F25" s="13"/>
      <c r="G25" s="17"/>
      <c r="H25" s="17"/>
      <c r="I25" s="17"/>
      <c r="J25" s="17"/>
      <c r="K25" s="17"/>
    </row>
    <row r="26" spans="1:11" ht="12.75" hidden="1" customHeight="1" x14ac:dyDescent="0.25">
      <c r="A26" s="11" t="s">
        <v>31</v>
      </c>
      <c r="B26" s="4"/>
      <c r="C26" s="4"/>
      <c r="D26" s="11"/>
      <c r="E26" s="11"/>
      <c r="F26" s="11"/>
      <c r="G26" s="17"/>
      <c r="H26" s="17"/>
      <c r="I26" s="17"/>
      <c r="J26" s="17"/>
      <c r="K26" s="17"/>
    </row>
    <row r="27" spans="1:11" hidden="1" x14ac:dyDescent="0.25">
      <c r="A27" s="10" t="s">
        <v>32</v>
      </c>
      <c r="B27" s="10"/>
      <c r="C27" s="10"/>
      <c r="D27" s="10"/>
      <c r="E27" s="10"/>
      <c r="F27" s="10"/>
      <c r="G27" s="17"/>
      <c r="H27" s="17"/>
      <c r="I27" s="17"/>
      <c r="J27" s="17"/>
      <c r="K27" s="17"/>
    </row>
    <row r="28" spans="1:11" hidden="1" x14ac:dyDescent="0.25">
      <c r="A28" s="10" t="s">
        <v>33</v>
      </c>
      <c r="B28" s="10"/>
      <c r="C28" s="10"/>
      <c r="D28" s="10"/>
      <c r="E28" s="10"/>
      <c r="F28" s="10"/>
      <c r="G28" s="17"/>
      <c r="H28" s="17"/>
      <c r="I28" s="17"/>
      <c r="J28" s="17"/>
      <c r="K28" s="17"/>
    </row>
    <row r="29" spans="1:11" hidden="1" x14ac:dyDescent="0.25">
      <c r="A29" s="11" t="s">
        <v>34</v>
      </c>
      <c r="B29" s="11"/>
      <c r="C29" s="11"/>
      <c r="D29" s="11"/>
      <c r="E29" s="11"/>
      <c r="F29" s="11"/>
      <c r="G29" s="17"/>
      <c r="H29" s="17"/>
      <c r="I29" s="17"/>
      <c r="J29" s="17"/>
      <c r="K29" s="17"/>
    </row>
    <row r="30" spans="1:11" hidden="1" x14ac:dyDescent="0.25">
      <c r="A30" s="11" t="s">
        <v>35</v>
      </c>
      <c r="B30" s="11"/>
      <c r="C30" s="11"/>
      <c r="D30" s="11"/>
      <c r="E30" s="11"/>
      <c r="F30" s="11"/>
      <c r="G30" s="17"/>
      <c r="H30" s="17"/>
      <c r="I30" s="17"/>
      <c r="J30" s="17"/>
      <c r="K30" s="17"/>
    </row>
    <row r="31" spans="1:11" hidden="1" x14ac:dyDescent="0.25">
      <c r="A31" s="10" t="s">
        <v>36</v>
      </c>
      <c r="B31" s="10"/>
      <c r="C31" s="10"/>
      <c r="D31" s="10"/>
      <c r="E31" s="10"/>
      <c r="F31" s="10"/>
      <c r="G31" s="17"/>
      <c r="H31" s="17"/>
      <c r="I31" s="17"/>
      <c r="J31" s="17"/>
      <c r="K31" s="17"/>
    </row>
    <row r="32" spans="1:11" hidden="1" x14ac:dyDescent="0.25">
      <c r="A32" s="10" t="s">
        <v>37</v>
      </c>
      <c r="B32" s="10"/>
      <c r="C32" s="10"/>
      <c r="D32" s="10"/>
      <c r="E32" s="10"/>
      <c r="F32" s="10"/>
      <c r="G32" s="17"/>
      <c r="H32" s="17"/>
      <c r="I32" s="17"/>
      <c r="J32" s="17"/>
      <c r="K32" s="17"/>
    </row>
    <row r="33" spans="1:11" hidden="1" x14ac:dyDescent="0.25">
      <c r="A33" s="10" t="s">
        <v>38</v>
      </c>
      <c r="B33" s="10"/>
      <c r="C33" s="10"/>
      <c r="D33" s="10"/>
      <c r="E33" s="10"/>
      <c r="F33" s="10"/>
      <c r="G33" s="17"/>
      <c r="H33" s="17"/>
      <c r="I33" s="17"/>
      <c r="J33" s="17"/>
      <c r="K33" s="17"/>
    </row>
    <row r="34" spans="1:11" hidden="1" x14ac:dyDescent="0.25">
      <c r="A34" s="11" t="s">
        <v>39</v>
      </c>
      <c r="B34" s="11"/>
      <c r="C34" s="11"/>
      <c r="D34" s="11"/>
      <c r="E34" s="11"/>
      <c r="F34" s="11"/>
      <c r="G34" s="17"/>
      <c r="H34" s="17"/>
      <c r="I34" s="17"/>
      <c r="J34" s="17"/>
      <c r="K34" s="17"/>
    </row>
    <row r="35" spans="1:11" hidden="1" x14ac:dyDescent="0.25">
      <c r="A35" s="11" t="s">
        <v>40</v>
      </c>
      <c r="B35" s="11"/>
      <c r="C35" s="11"/>
      <c r="D35" s="11"/>
      <c r="E35" s="11"/>
      <c r="F35" s="11"/>
      <c r="G35" s="17"/>
      <c r="H35" s="17"/>
      <c r="I35" s="17"/>
      <c r="J35" s="17"/>
      <c r="K35" s="17"/>
    </row>
    <row r="36" spans="1:11" hidden="1" x14ac:dyDescent="0.25">
      <c r="A36" s="10" t="s">
        <v>9</v>
      </c>
      <c r="B36" s="49"/>
      <c r="C36" s="49"/>
      <c r="D36" s="49"/>
      <c r="E36" s="49"/>
      <c r="F36" s="49"/>
      <c r="G36" s="17"/>
      <c r="H36" s="17"/>
      <c r="I36" s="17"/>
      <c r="J36" s="17"/>
      <c r="K36" s="17"/>
    </row>
    <row r="37" spans="1:11" hidden="1" x14ac:dyDescent="0.25">
      <c r="A37" s="10" t="s">
        <v>41</v>
      </c>
      <c r="B37" s="49"/>
      <c r="C37" s="49"/>
      <c r="D37" s="49"/>
      <c r="E37" s="49"/>
      <c r="F37" s="49"/>
      <c r="G37" s="17"/>
      <c r="H37" s="17"/>
      <c r="I37" s="17"/>
      <c r="J37" s="17"/>
      <c r="K37" s="17"/>
    </row>
    <row r="38" spans="1:11" hidden="1" x14ac:dyDescent="0.25">
      <c r="A38" s="10" t="s">
        <v>11</v>
      </c>
      <c r="B38" s="49"/>
      <c r="C38" s="49"/>
      <c r="D38" s="49"/>
      <c r="E38" s="49"/>
      <c r="F38" s="49"/>
      <c r="G38" s="17"/>
      <c r="H38" s="17"/>
      <c r="I38" s="17"/>
      <c r="J38" s="17"/>
      <c r="K38" s="17"/>
    </row>
    <row r="39" spans="1:11" hidden="1" x14ac:dyDescent="0.25">
      <c r="A39" s="11" t="s">
        <v>42</v>
      </c>
      <c r="B39" s="4"/>
      <c r="C39" s="4"/>
      <c r="D39" s="4"/>
      <c r="E39" s="4"/>
      <c r="F39" s="4"/>
      <c r="G39" s="17"/>
      <c r="H39" s="17"/>
      <c r="I39" s="17"/>
      <c r="J39" s="17"/>
      <c r="K39" s="17"/>
    </row>
    <row r="40" spans="1:11" hidden="1" x14ac:dyDescent="0.25">
      <c r="A40" s="4" t="s">
        <v>43</v>
      </c>
      <c r="B40" s="4"/>
      <c r="C40" s="4"/>
      <c r="D40" s="4"/>
      <c r="E40" s="4"/>
      <c r="F40" s="4"/>
      <c r="G40" s="17"/>
      <c r="H40" s="17"/>
      <c r="I40" s="17"/>
      <c r="J40" s="17"/>
      <c r="K40" s="17"/>
    </row>
    <row r="41" spans="1:11" hidden="1" x14ac:dyDescent="0.25">
      <c r="A41" s="4" t="s">
        <v>44</v>
      </c>
      <c r="B41" s="4"/>
      <c r="C41" s="4"/>
      <c r="D41" s="4"/>
      <c r="E41" s="4"/>
      <c r="F41" s="4"/>
      <c r="G41" s="17"/>
      <c r="H41" s="17"/>
      <c r="I41" s="17"/>
      <c r="J41" s="17"/>
      <c r="K41" s="17"/>
    </row>
    <row r="42" spans="1:11" hidden="1" x14ac:dyDescent="0.25">
      <c r="A42" s="4" t="s">
        <v>45</v>
      </c>
      <c r="B42" s="4"/>
      <c r="C42" s="4"/>
      <c r="D42" s="4"/>
      <c r="E42" s="4"/>
      <c r="F42" s="4"/>
      <c r="G42" s="17"/>
      <c r="H42" s="17"/>
      <c r="I42" s="17"/>
      <c r="J42" s="17"/>
      <c r="K42" s="17"/>
    </row>
    <row r="43" spans="1:11" hidden="1" x14ac:dyDescent="0.25">
      <c r="A43" s="4" t="s">
        <v>46</v>
      </c>
      <c r="B43" s="4"/>
      <c r="C43" s="4"/>
      <c r="D43" s="4"/>
      <c r="E43" s="4"/>
      <c r="F43" s="4"/>
      <c r="G43" s="17"/>
      <c r="H43" s="17"/>
      <c r="I43" s="17"/>
      <c r="J43" s="17"/>
      <c r="K43" s="17"/>
    </row>
    <row r="44" spans="1:11" hidden="1" x14ac:dyDescent="0.25">
      <c r="A44" s="4" t="s">
        <v>47</v>
      </c>
      <c r="B44" s="4"/>
      <c r="C44" s="4"/>
      <c r="D44" s="4"/>
      <c r="E44" s="4"/>
      <c r="F44" s="4"/>
      <c r="G44" s="17"/>
      <c r="H44" s="17"/>
      <c r="I44" s="17"/>
      <c r="J44" s="17"/>
      <c r="K44" s="17"/>
    </row>
    <row r="45" spans="1:11" hidden="1" x14ac:dyDescent="0.25">
      <c r="A45" s="50" t="s">
        <v>48</v>
      </c>
      <c r="B45" s="49"/>
      <c r="C45" s="49"/>
      <c r="D45" s="49"/>
      <c r="E45" s="49"/>
      <c r="F45" s="49"/>
      <c r="G45" s="17"/>
      <c r="H45" s="17"/>
      <c r="I45" s="17"/>
      <c r="J45" s="17"/>
      <c r="K45" s="17"/>
    </row>
    <row r="46" spans="1:11" hidden="1" x14ac:dyDescent="0.25">
      <c r="A46" s="49" t="s">
        <v>49</v>
      </c>
      <c r="B46" s="49"/>
      <c r="C46" s="49"/>
      <c r="D46" s="49"/>
      <c r="E46" s="49"/>
      <c r="F46" s="49"/>
      <c r="G46" s="17"/>
      <c r="H46" s="17"/>
      <c r="I46" s="17"/>
      <c r="J46" s="17"/>
      <c r="K46" s="17"/>
    </row>
    <row r="47" spans="1:11" hidden="1" x14ac:dyDescent="0.25">
      <c r="A47" s="38">
        <v>-20000</v>
      </c>
      <c r="B47" s="4"/>
      <c r="C47" s="4"/>
      <c r="D47" s="4"/>
      <c r="E47" s="4"/>
      <c r="F47" s="4"/>
      <c r="G47" s="17"/>
      <c r="H47" s="17"/>
      <c r="I47" s="17"/>
      <c r="J47" s="17"/>
      <c r="K47" s="17"/>
    </row>
    <row r="48" spans="1:11" ht="25" hidden="1" x14ac:dyDescent="0.25">
      <c r="A48" s="65" t="s">
        <v>50</v>
      </c>
      <c r="B48" s="49"/>
      <c r="C48" s="49"/>
      <c r="D48" s="49"/>
      <c r="E48" s="49"/>
      <c r="F48" s="49"/>
      <c r="G48" s="17"/>
      <c r="H48" s="17"/>
      <c r="I48" s="17"/>
      <c r="J48" s="17"/>
      <c r="K48" s="17"/>
    </row>
    <row r="49" spans="1:11" ht="25" hidden="1" x14ac:dyDescent="0.25">
      <c r="A49" s="65" t="s">
        <v>51</v>
      </c>
      <c r="B49" s="49"/>
      <c r="C49" s="49"/>
      <c r="D49" s="49"/>
      <c r="E49" s="49"/>
      <c r="F49" s="49"/>
      <c r="G49" s="17"/>
      <c r="H49" s="17"/>
      <c r="I49" s="17"/>
      <c r="J49" s="17"/>
      <c r="K49" s="17"/>
    </row>
    <row r="50" spans="1:11" ht="25" hidden="1" x14ac:dyDescent="0.25">
      <c r="A50" s="66" t="s">
        <v>52</v>
      </c>
      <c r="B50" s="4"/>
      <c r="C50" s="4"/>
      <c r="D50" s="4"/>
      <c r="E50" s="4"/>
      <c r="F50" s="4"/>
      <c r="G50" s="17"/>
      <c r="H50" s="17"/>
      <c r="I50" s="17"/>
      <c r="J50" s="17"/>
      <c r="K50" s="17"/>
    </row>
    <row r="51" spans="1:11" ht="25" hidden="1" x14ac:dyDescent="0.25">
      <c r="A51" s="66" t="s">
        <v>53</v>
      </c>
      <c r="B51" s="4"/>
      <c r="C51" s="4"/>
      <c r="D51" s="4"/>
      <c r="E51" s="4"/>
      <c r="F51" s="4"/>
      <c r="G51" s="17"/>
      <c r="H51" s="17"/>
      <c r="I51" s="17"/>
      <c r="J51" s="17"/>
      <c r="K51" s="17"/>
    </row>
    <row r="52" spans="1:11" ht="37.5" hidden="1" x14ac:dyDescent="0.3">
      <c r="A52" s="66" t="s">
        <v>54</v>
      </c>
      <c r="B52" s="58"/>
      <c r="C52" s="58"/>
      <c r="D52" s="58"/>
      <c r="E52" s="11"/>
      <c r="F52" s="11"/>
      <c r="G52" s="17"/>
      <c r="H52" s="17"/>
      <c r="I52" s="17"/>
      <c r="J52" s="17"/>
      <c r="K52" s="17"/>
    </row>
    <row r="53" spans="1:11" ht="13" hidden="1" x14ac:dyDescent="0.3">
      <c r="A53" s="63" t="s">
        <v>55</v>
      </c>
      <c r="B53" s="57"/>
      <c r="C53" s="57"/>
      <c r="D53" s="57"/>
      <c r="E53" s="10"/>
      <c r="F53" s="10" t="b">
        <v>1</v>
      </c>
      <c r="G53" s="17"/>
      <c r="H53" s="17"/>
      <c r="I53" s="17"/>
      <c r="J53" s="17"/>
      <c r="K53" s="17"/>
    </row>
    <row r="54" spans="1:11" ht="13" hidden="1" x14ac:dyDescent="0.3">
      <c r="A54" s="64" t="s">
        <v>56</v>
      </c>
      <c r="B54" s="63"/>
      <c r="C54" s="63"/>
      <c r="D54" s="63"/>
      <c r="E54" s="10"/>
      <c r="F54" s="10" t="b">
        <v>0</v>
      </c>
      <c r="G54" s="17"/>
      <c r="H54" s="17"/>
      <c r="I54" s="17"/>
      <c r="J54" s="17"/>
      <c r="K54" s="17"/>
    </row>
    <row r="55" spans="1:11" ht="13" hidden="1" x14ac:dyDescent="0.25">
      <c r="A55" s="67"/>
      <c r="B55" s="59">
        <f>COUNT(Travel!B12:B21)</f>
        <v>1</v>
      </c>
      <c r="C55" s="59"/>
      <c r="D55" s="59">
        <f>COUNTIF(Travel!D12:D21,"*")</f>
        <v>0</v>
      </c>
      <c r="E55" s="60"/>
      <c r="F55" s="60" t="b">
        <f>MIN(B55,D55)=MAX(B55,D55)</f>
        <v>0</v>
      </c>
      <c r="G55" s="17"/>
      <c r="H55" s="17"/>
      <c r="I55" s="17"/>
      <c r="J55" s="17"/>
      <c r="K55" s="17"/>
    </row>
    <row r="56" spans="1:11" ht="13" hidden="1" x14ac:dyDescent="0.25">
      <c r="A56" s="67" t="s">
        <v>57</v>
      </c>
      <c r="B56" s="59">
        <f>COUNT(Travel!B26:B33)</f>
        <v>4</v>
      </c>
      <c r="C56" s="59"/>
      <c r="D56" s="59">
        <f>COUNTIF(Travel!D26:D33,"*")</f>
        <v>6</v>
      </c>
      <c r="E56" s="60"/>
      <c r="F56" s="60" t="b">
        <f>MIN(B56,D56)=MAX(B56,D56)</f>
        <v>0</v>
      </c>
    </row>
    <row r="57" spans="1:11" ht="13" hidden="1" x14ac:dyDescent="0.3">
      <c r="A57" s="68"/>
      <c r="B57" s="59">
        <f>COUNT(Travel!B61:B70)</f>
        <v>1</v>
      </c>
      <c r="C57" s="59"/>
      <c r="D57" s="59">
        <f>COUNTIF(Travel!D61:D70,"*")</f>
        <v>0</v>
      </c>
      <c r="E57" s="60"/>
      <c r="F57" s="60" t="b">
        <f>MIN(B57,D57)=MAX(B57,D57)</f>
        <v>0</v>
      </c>
    </row>
    <row r="58" spans="1:11" ht="13" hidden="1" x14ac:dyDescent="0.3">
      <c r="A58" s="69" t="s">
        <v>58</v>
      </c>
      <c r="B58" s="61">
        <f>COUNT(Hospitality!B11:B24)</f>
        <v>1</v>
      </c>
      <c r="C58" s="61"/>
      <c r="D58" s="61">
        <f>COUNTIF(Hospitality!D11:D24,"*")</f>
        <v>0</v>
      </c>
      <c r="E58" s="62"/>
      <c r="F58" s="62" t="b">
        <f>MIN(B58,D58)=MAX(B58,D58)</f>
        <v>0</v>
      </c>
    </row>
    <row r="59" spans="1:11" ht="13" hidden="1" x14ac:dyDescent="0.3">
      <c r="A59" s="70" t="s">
        <v>59</v>
      </c>
      <c r="B59" s="60">
        <f>COUNT('All other expenses'!B11:B24)</f>
        <v>12</v>
      </c>
      <c r="C59" s="60"/>
      <c r="D59" s="60">
        <f>COUNTIF('All other expenses'!D11:D24,"*")</f>
        <v>12</v>
      </c>
      <c r="E59" s="60"/>
      <c r="F59" s="60" t="b">
        <f>MIN(B59,D59)=MAX(B59,D59)</f>
        <v>1</v>
      </c>
    </row>
    <row r="60" spans="1:11" ht="13" hidden="1" x14ac:dyDescent="0.3">
      <c r="A60" s="69" t="s">
        <v>60</v>
      </c>
      <c r="B60" s="61">
        <f>COUNTIF('Gifts and benefits'!B12:B20,"*")</f>
        <v>8</v>
      </c>
      <c r="C60" s="61">
        <f>COUNTIF('Gifts and benefits'!C12:C20,"*")</f>
        <v>8</v>
      </c>
      <c r="D60" s="61"/>
      <c r="E60" s="61">
        <f>COUNTA('Gifts and benefits'!E12:E20)</f>
        <v>8</v>
      </c>
      <c r="F60" s="62" t="b">
        <f>MIN(B60,C60,E60)=MAX(B60,C60,E60)</f>
        <v>1</v>
      </c>
    </row>
    <row r="61" spans="1:11" x14ac:dyDescent="0.25"/>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26"/>
  <sheetViews>
    <sheetView zoomScale="85" zoomScaleNormal="85" workbookViewId="0">
      <selection activeCell="F9" sqref="F9"/>
    </sheetView>
  </sheetViews>
  <sheetFormatPr defaultColWidth="0" defaultRowHeight="12.5" zeroHeight="1" x14ac:dyDescent="0.25"/>
  <cols>
    <col min="1" max="1" width="35.6328125" customWidth="1"/>
    <col min="2" max="2" width="14.36328125" customWidth="1"/>
    <col min="3" max="3" width="71.453125" customWidth="1"/>
    <col min="4" max="4" width="50" customWidth="1"/>
    <col min="5" max="5" width="21.453125" customWidth="1"/>
    <col min="6" max="6" width="37.54296875" customWidth="1"/>
    <col min="7" max="9" width="9.08984375" hidden="1" customWidth="1"/>
    <col min="10" max="13" width="0" hidden="1" customWidth="1"/>
    <col min="14" max="16384" width="9.08984375" hidden="1"/>
  </cols>
  <sheetData>
    <row r="1" spans="1:6" ht="26.25" customHeight="1" x14ac:dyDescent="0.25">
      <c r="A1" s="120" t="s">
        <v>61</v>
      </c>
      <c r="B1" s="120"/>
      <c r="C1" s="120"/>
      <c r="D1" s="120"/>
      <c r="E1" s="120"/>
      <c r="F1" s="17"/>
    </row>
    <row r="2" spans="1:6" ht="21" customHeight="1" x14ac:dyDescent="0.25">
      <c r="A2" s="3" t="s">
        <v>62</v>
      </c>
      <c r="B2" s="118" t="str">
        <f>'Summary and sign-off'!B2:F2</f>
        <v>Ministry of Education</v>
      </c>
      <c r="C2" s="118"/>
      <c r="D2" s="118"/>
      <c r="E2" s="118"/>
      <c r="F2" s="17"/>
    </row>
    <row r="3" spans="1:6" ht="31" x14ac:dyDescent="0.25">
      <c r="A3" s="3" t="s">
        <v>63</v>
      </c>
      <c r="B3" s="118" t="str">
        <f>'Summary and sign-off'!B3:F3</f>
        <v xml:space="preserve">Iona Holsted </v>
      </c>
      <c r="C3" s="118"/>
      <c r="D3" s="118"/>
      <c r="E3" s="118"/>
      <c r="F3" s="17"/>
    </row>
    <row r="4" spans="1:6" ht="21" customHeight="1" x14ac:dyDescent="0.25">
      <c r="A4" s="3" t="s">
        <v>64</v>
      </c>
      <c r="B4" s="118">
        <f>'Summary and sign-off'!B4:F4</f>
        <v>44743</v>
      </c>
      <c r="C4" s="118"/>
      <c r="D4" s="118"/>
      <c r="E4" s="118"/>
      <c r="F4" s="17"/>
    </row>
    <row r="5" spans="1:6" ht="21" customHeight="1" x14ac:dyDescent="0.25">
      <c r="A5" s="3" t="s">
        <v>65</v>
      </c>
      <c r="B5" s="118">
        <f>'Summary and sign-off'!B5:F5</f>
        <v>45107</v>
      </c>
      <c r="C5" s="118"/>
      <c r="D5" s="118"/>
      <c r="E5" s="118"/>
      <c r="F5" s="17"/>
    </row>
    <row r="6" spans="1:6" ht="21" customHeight="1" x14ac:dyDescent="0.25">
      <c r="A6" s="3" t="s">
        <v>66</v>
      </c>
      <c r="B6" s="113" t="s">
        <v>33</v>
      </c>
      <c r="C6" s="113"/>
      <c r="D6" s="113"/>
      <c r="E6" s="113"/>
      <c r="F6" s="17"/>
    </row>
    <row r="7" spans="1:6" ht="21" customHeight="1" x14ac:dyDescent="0.25">
      <c r="A7" s="3" t="s">
        <v>7</v>
      </c>
      <c r="B7" s="113" t="s">
        <v>35</v>
      </c>
      <c r="C7" s="113"/>
      <c r="D7" s="113"/>
      <c r="E7" s="113"/>
      <c r="F7" s="17"/>
    </row>
    <row r="8" spans="1:6" ht="36" customHeight="1" x14ac:dyDescent="0.3">
      <c r="A8" s="122" t="s">
        <v>67</v>
      </c>
      <c r="B8" s="123"/>
      <c r="C8" s="123"/>
      <c r="D8" s="123"/>
      <c r="E8" s="123"/>
      <c r="F8" s="19"/>
    </row>
    <row r="9" spans="1:6" ht="36" customHeight="1" x14ac:dyDescent="0.3">
      <c r="A9" s="124" t="s">
        <v>68</v>
      </c>
      <c r="B9" s="125"/>
      <c r="C9" s="125"/>
      <c r="D9" s="125"/>
      <c r="E9" s="125"/>
      <c r="F9" s="19"/>
    </row>
    <row r="10" spans="1:6" ht="24.75" customHeight="1" x14ac:dyDescent="0.35">
      <c r="A10" s="121" t="s">
        <v>69</v>
      </c>
      <c r="B10" s="126"/>
      <c r="C10" s="121"/>
      <c r="D10" s="121"/>
      <c r="E10" s="121"/>
      <c r="F10" s="29"/>
    </row>
    <row r="11" spans="1:6" ht="28.5" customHeight="1" x14ac:dyDescent="0.25">
      <c r="A11" s="24" t="s">
        <v>70</v>
      </c>
      <c r="B11" s="24" t="s">
        <v>71</v>
      </c>
      <c r="C11" s="24" t="s">
        <v>72</v>
      </c>
      <c r="D11" s="24" t="s">
        <v>73</v>
      </c>
      <c r="E11" s="24" t="s">
        <v>74</v>
      </c>
      <c r="F11" s="30"/>
    </row>
    <row r="12" spans="1:6" s="2" customFormat="1" x14ac:dyDescent="0.25">
      <c r="A12" s="100"/>
      <c r="B12" s="101">
        <v>0</v>
      </c>
      <c r="C12" s="102" t="s">
        <v>152</v>
      </c>
      <c r="D12" s="102"/>
      <c r="E12" s="103"/>
      <c r="F12" s="1"/>
    </row>
    <row r="13" spans="1:6" s="2" customFormat="1" x14ac:dyDescent="0.25">
      <c r="A13" s="100"/>
      <c r="B13" s="101"/>
      <c r="C13" s="102"/>
      <c r="D13" s="102"/>
      <c r="E13" s="103"/>
      <c r="F13" s="1"/>
    </row>
    <row r="14" spans="1:6" s="2" customFormat="1" x14ac:dyDescent="0.25">
      <c r="A14" s="100"/>
      <c r="B14" s="101"/>
      <c r="C14" s="102"/>
      <c r="D14" s="102"/>
      <c r="E14" s="103"/>
      <c r="F14" s="1"/>
    </row>
    <row r="15" spans="1:6" s="2" customFormat="1" x14ac:dyDescent="0.25">
      <c r="A15" s="100"/>
      <c r="B15" s="101"/>
      <c r="C15" s="102"/>
      <c r="D15" s="102"/>
      <c r="E15" s="103"/>
      <c r="F15" s="1"/>
    </row>
    <row r="16" spans="1:6" s="2" customFormat="1" x14ac:dyDescent="0.25">
      <c r="A16" s="100"/>
      <c r="B16" s="101"/>
      <c r="C16" s="102"/>
      <c r="D16" s="102"/>
      <c r="E16" s="103"/>
      <c r="F16" s="1"/>
    </row>
    <row r="17" spans="1:6" s="2" customFormat="1" x14ac:dyDescent="0.25">
      <c r="A17" s="100"/>
      <c r="B17" s="101"/>
      <c r="C17" s="102"/>
      <c r="D17" s="102"/>
      <c r="E17" s="103"/>
      <c r="F17" s="1"/>
    </row>
    <row r="18" spans="1:6" s="2" customFormat="1" ht="12.75" customHeight="1" x14ac:dyDescent="0.25">
      <c r="A18" s="100"/>
      <c r="B18" s="101"/>
      <c r="C18" s="102"/>
      <c r="D18" s="102"/>
      <c r="E18" s="103"/>
      <c r="F18" s="1"/>
    </row>
    <row r="19" spans="1:6" s="2" customFormat="1" x14ac:dyDescent="0.25">
      <c r="A19" s="104"/>
      <c r="B19" s="101"/>
      <c r="C19" s="102"/>
      <c r="D19" s="102"/>
      <c r="E19" s="103"/>
      <c r="F19" s="1"/>
    </row>
    <row r="20" spans="1:6" s="2" customFormat="1" x14ac:dyDescent="0.25">
      <c r="A20" s="104"/>
      <c r="B20" s="101"/>
      <c r="C20" s="102"/>
      <c r="D20" s="102"/>
      <c r="E20" s="103"/>
      <c r="F20" s="1"/>
    </row>
    <row r="21" spans="1:6" s="2" customFormat="1" hidden="1" x14ac:dyDescent="0.25">
      <c r="A21" s="87"/>
      <c r="B21" s="88"/>
      <c r="C21" s="89"/>
      <c r="D21" s="89"/>
      <c r="E21" s="90"/>
      <c r="F21" s="1"/>
    </row>
    <row r="22" spans="1:6" ht="19.5" customHeight="1" x14ac:dyDescent="0.25">
      <c r="A22" s="55" t="s">
        <v>75</v>
      </c>
      <c r="B22" s="56">
        <f>SUM(B12:B21)</f>
        <v>0</v>
      </c>
      <c r="C22" s="111" t="str">
        <f>IF(SUBTOTAL(3,B12:B21)=SUBTOTAL(103,B12:B21),'Summary and sign-off'!$A$48,'Summary and sign-off'!$A$49)</f>
        <v>Check - there are no hidden rows with data</v>
      </c>
      <c r="D22" s="119" t="str">
        <f>IF('Summary and sign-off'!F55='Summary and sign-off'!F54,'Summary and sign-off'!A51,'Summary and sign-off'!A50)</f>
        <v>Not all lines have an entry for "Cost in NZ$" and "Type of expense"</v>
      </c>
      <c r="E22" s="119"/>
      <c r="F22" s="17"/>
    </row>
    <row r="23" spans="1:6" ht="10.5" customHeight="1" x14ac:dyDescent="0.3">
      <c r="A23" s="17"/>
      <c r="B23" s="19"/>
      <c r="C23" s="17"/>
      <c r="D23" s="17"/>
      <c r="E23" s="17"/>
      <c r="F23" s="17"/>
    </row>
    <row r="24" spans="1:6" ht="24.75" customHeight="1" x14ac:dyDescent="0.35">
      <c r="A24" s="121" t="s">
        <v>76</v>
      </c>
      <c r="B24" s="121"/>
      <c r="C24" s="121"/>
      <c r="D24" s="121"/>
      <c r="E24" s="121"/>
      <c r="F24" s="29"/>
    </row>
    <row r="25" spans="1:6" ht="32.4" customHeight="1" x14ac:dyDescent="0.25">
      <c r="A25" s="24" t="s">
        <v>70</v>
      </c>
      <c r="B25" s="24" t="s">
        <v>14</v>
      </c>
      <c r="C25" s="24" t="s">
        <v>77</v>
      </c>
      <c r="D25" s="24" t="s">
        <v>73</v>
      </c>
      <c r="E25" s="24" t="s">
        <v>74</v>
      </c>
      <c r="F25" s="30"/>
    </row>
    <row r="26" spans="1:6" s="2" customFormat="1" ht="25" x14ac:dyDescent="0.25">
      <c r="A26" s="100">
        <v>44743</v>
      </c>
      <c r="B26" s="101">
        <v>526.15</v>
      </c>
      <c r="C26" s="102" t="s">
        <v>125</v>
      </c>
      <c r="D26" s="102" t="s">
        <v>126</v>
      </c>
      <c r="E26" s="103"/>
      <c r="F26" s="1"/>
    </row>
    <row r="27" spans="1:6" s="2" customFormat="1" x14ac:dyDescent="0.25">
      <c r="A27" s="100"/>
      <c r="B27" s="101"/>
      <c r="C27" s="102"/>
      <c r="D27" s="102"/>
      <c r="E27" s="103"/>
      <c r="F27" s="1"/>
    </row>
    <row r="28" spans="1:6" s="2" customFormat="1" ht="25" x14ac:dyDescent="0.25">
      <c r="A28" s="100">
        <v>44790</v>
      </c>
      <c r="B28" s="101">
        <v>1305.1600000000001</v>
      </c>
      <c r="C28" s="102" t="s">
        <v>173</v>
      </c>
      <c r="D28" s="102" t="s">
        <v>127</v>
      </c>
      <c r="E28" s="103"/>
      <c r="F28" s="1"/>
    </row>
    <row r="29" spans="1:6" s="2" customFormat="1" x14ac:dyDescent="0.25">
      <c r="A29" s="100">
        <v>44790</v>
      </c>
      <c r="B29" s="101">
        <v>184.35</v>
      </c>
      <c r="C29" s="102" t="s">
        <v>128</v>
      </c>
      <c r="D29" s="102" t="s">
        <v>129</v>
      </c>
      <c r="E29" s="103"/>
      <c r="F29" s="1"/>
    </row>
    <row r="30" spans="1:6" s="2" customFormat="1" ht="37.5" x14ac:dyDescent="0.25">
      <c r="A30" s="100">
        <v>44792</v>
      </c>
      <c r="B30" s="101"/>
      <c r="C30" s="102" t="s">
        <v>130</v>
      </c>
      <c r="D30" s="102" t="s">
        <v>174</v>
      </c>
      <c r="E30" s="103"/>
      <c r="F30" s="1"/>
    </row>
    <row r="31" spans="1:6" s="2" customFormat="1" x14ac:dyDescent="0.25">
      <c r="A31" s="100"/>
      <c r="B31" s="101"/>
      <c r="C31" s="102"/>
      <c r="D31" s="102"/>
      <c r="E31" s="103"/>
      <c r="F31" s="1"/>
    </row>
    <row r="32" spans="1:6" s="2" customFormat="1" ht="25" x14ac:dyDescent="0.25">
      <c r="A32" s="100">
        <v>44799</v>
      </c>
      <c r="B32" s="101">
        <v>674.88</v>
      </c>
      <c r="C32" s="102" t="s">
        <v>173</v>
      </c>
      <c r="D32" s="102" t="s">
        <v>169</v>
      </c>
      <c r="E32" s="103"/>
      <c r="F32" s="1"/>
    </row>
    <row r="33" spans="1:6" s="2" customFormat="1" hidden="1" x14ac:dyDescent="0.25">
      <c r="A33" s="100">
        <v>44799</v>
      </c>
      <c r="B33" s="101"/>
      <c r="C33" s="102"/>
      <c r="D33" s="102" t="s">
        <v>131</v>
      </c>
      <c r="E33" s="94"/>
      <c r="F33" s="1"/>
    </row>
    <row r="34" spans="1:6" s="2" customFormat="1" ht="25" x14ac:dyDescent="0.25">
      <c r="A34" s="100">
        <v>44800</v>
      </c>
      <c r="B34" s="101">
        <v>139.13</v>
      </c>
      <c r="C34" s="102" t="s">
        <v>132</v>
      </c>
      <c r="D34" s="102" t="s">
        <v>133</v>
      </c>
      <c r="E34" s="94"/>
      <c r="F34" s="1"/>
    </row>
    <row r="35" spans="1:6" s="2" customFormat="1" x14ac:dyDescent="0.25">
      <c r="A35" s="100"/>
      <c r="B35" s="101"/>
      <c r="C35" s="102"/>
      <c r="D35" s="102"/>
      <c r="E35" s="94"/>
      <c r="F35" s="1"/>
    </row>
    <row r="36" spans="1:6" s="2" customFormat="1" ht="25" x14ac:dyDescent="0.25">
      <c r="A36" s="100">
        <v>44952</v>
      </c>
      <c r="B36" s="101">
        <v>578.28</v>
      </c>
      <c r="C36" s="102" t="s">
        <v>134</v>
      </c>
      <c r="D36" s="102" t="s">
        <v>135</v>
      </c>
      <c r="E36" s="94"/>
      <c r="F36" s="1"/>
    </row>
    <row r="37" spans="1:6" s="2" customFormat="1" x14ac:dyDescent="0.25">
      <c r="A37" s="100">
        <v>44952</v>
      </c>
      <c r="B37" s="101">
        <v>185</v>
      </c>
      <c r="C37" s="102"/>
      <c r="D37" s="102" t="s">
        <v>136</v>
      </c>
      <c r="E37" s="94"/>
      <c r="F37" s="1"/>
    </row>
    <row r="38" spans="1:6" s="2" customFormat="1" x14ac:dyDescent="0.25">
      <c r="A38" s="100"/>
      <c r="B38" s="101"/>
      <c r="C38" s="102"/>
      <c r="D38" s="102"/>
      <c r="E38" s="94"/>
      <c r="F38" s="1"/>
    </row>
    <row r="39" spans="1:6" s="2" customFormat="1" ht="25" x14ac:dyDescent="0.25">
      <c r="A39" s="100">
        <v>44959</v>
      </c>
      <c r="B39" s="101">
        <v>975.84</v>
      </c>
      <c r="C39" s="102" t="s">
        <v>137</v>
      </c>
      <c r="D39" s="102" t="s">
        <v>138</v>
      </c>
      <c r="E39" s="94"/>
      <c r="F39" s="1"/>
    </row>
    <row r="40" spans="1:6" s="2" customFormat="1" x14ac:dyDescent="0.25">
      <c r="A40" s="100">
        <v>44959</v>
      </c>
      <c r="B40" s="101">
        <v>765</v>
      </c>
      <c r="C40" s="102"/>
      <c r="D40" s="102" t="s">
        <v>139</v>
      </c>
      <c r="E40" s="94"/>
      <c r="F40" s="1"/>
    </row>
    <row r="41" spans="1:6" s="2" customFormat="1" x14ac:dyDescent="0.25">
      <c r="A41" s="100"/>
      <c r="B41" s="101"/>
      <c r="C41" s="102"/>
      <c r="D41" s="102"/>
      <c r="E41" s="94"/>
      <c r="F41" s="1"/>
    </row>
    <row r="42" spans="1:6" s="2" customFormat="1" ht="25" x14ac:dyDescent="0.25">
      <c r="A42" s="100">
        <v>44995</v>
      </c>
      <c r="B42" s="101">
        <v>506.35</v>
      </c>
      <c r="C42" s="102" t="s">
        <v>140</v>
      </c>
      <c r="D42" s="102" t="s">
        <v>135</v>
      </c>
      <c r="E42" s="94"/>
      <c r="F42" s="1"/>
    </row>
    <row r="43" spans="1:6" s="2" customFormat="1" x14ac:dyDescent="0.25">
      <c r="A43" s="100"/>
      <c r="B43" s="101"/>
      <c r="C43" s="102"/>
      <c r="D43" s="102"/>
      <c r="E43" s="94"/>
      <c r="F43" s="1"/>
    </row>
    <row r="44" spans="1:6" s="2" customFormat="1" ht="25" x14ac:dyDescent="0.25">
      <c r="A44" s="100">
        <v>45001</v>
      </c>
      <c r="B44" s="101">
        <v>516.78</v>
      </c>
      <c r="C44" s="102" t="s">
        <v>141</v>
      </c>
      <c r="D44" s="102" t="s">
        <v>142</v>
      </c>
      <c r="E44" s="94"/>
      <c r="F44" s="1"/>
    </row>
    <row r="45" spans="1:6" s="2" customFormat="1" x14ac:dyDescent="0.25">
      <c r="A45" s="100">
        <v>45001</v>
      </c>
      <c r="B45" s="101">
        <v>215.2</v>
      </c>
      <c r="C45" s="102"/>
      <c r="D45" s="102" t="s">
        <v>143</v>
      </c>
      <c r="E45" s="94"/>
      <c r="F45" s="1"/>
    </row>
    <row r="46" spans="1:6" s="2" customFormat="1" x14ac:dyDescent="0.25">
      <c r="A46" s="100"/>
      <c r="B46" s="101"/>
      <c r="C46" s="102"/>
      <c r="D46" s="102"/>
      <c r="E46" s="94"/>
      <c r="F46" s="1"/>
    </row>
    <row r="47" spans="1:6" s="2" customFormat="1" x14ac:dyDescent="0.25">
      <c r="A47" s="100">
        <v>45006</v>
      </c>
      <c r="B47" s="101"/>
      <c r="C47" s="102" t="s">
        <v>144</v>
      </c>
      <c r="D47" s="102" t="s">
        <v>145</v>
      </c>
      <c r="E47" s="94"/>
      <c r="F47" s="1"/>
    </row>
    <row r="48" spans="1:6" s="2" customFormat="1" x14ac:dyDescent="0.25">
      <c r="A48" s="100"/>
      <c r="B48" s="101"/>
      <c r="C48" s="102"/>
      <c r="D48" s="102"/>
      <c r="E48" s="94"/>
      <c r="F48" s="1"/>
    </row>
    <row r="49" spans="1:6" s="2" customFormat="1" ht="25" x14ac:dyDescent="0.25">
      <c r="A49" s="100">
        <v>45040</v>
      </c>
      <c r="B49" s="101">
        <v>516.78</v>
      </c>
      <c r="C49" s="102" t="s">
        <v>146</v>
      </c>
      <c r="D49" s="102" t="s">
        <v>147</v>
      </c>
      <c r="E49" s="94"/>
      <c r="F49" s="1"/>
    </row>
    <row r="50" spans="1:6" s="2" customFormat="1" x14ac:dyDescent="0.25">
      <c r="A50" s="100">
        <v>45041</v>
      </c>
      <c r="B50" s="101">
        <v>165.22</v>
      </c>
      <c r="C50" s="102"/>
      <c r="D50" s="102" t="s">
        <v>129</v>
      </c>
      <c r="E50" s="94"/>
      <c r="F50" s="1"/>
    </row>
    <row r="51" spans="1:6" s="2" customFormat="1" x14ac:dyDescent="0.25">
      <c r="A51" s="100"/>
      <c r="B51" s="101"/>
      <c r="C51" s="102"/>
      <c r="D51" s="102"/>
      <c r="E51" s="94"/>
      <c r="F51" s="1"/>
    </row>
    <row r="52" spans="1:6" s="2" customFormat="1" x14ac:dyDescent="0.25">
      <c r="A52" s="100">
        <v>45093</v>
      </c>
      <c r="B52" s="101">
        <v>348.79</v>
      </c>
      <c r="C52" s="102" t="s">
        <v>148</v>
      </c>
      <c r="D52" s="102" t="s">
        <v>149</v>
      </c>
      <c r="E52" s="94"/>
      <c r="F52" s="1"/>
    </row>
    <row r="53" spans="1:6" s="2" customFormat="1" x14ac:dyDescent="0.25">
      <c r="A53" s="100"/>
      <c r="B53" s="101"/>
      <c r="C53" s="102"/>
      <c r="D53" s="102"/>
      <c r="E53" s="94"/>
      <c r="F53" s="1"/>
    </row>
    <row r="54" spans="1:6" s="2" customFormat="1" ht="25" x14ac:dyDescent="0.25">
      <c r="A54" s="100">
        <v>45100</v>
      </c>
      <c r="B54" s="101">
        <v>482.25</v>
      </c>
      <c r="C54" s="102" t="s">
        <v>150</v>
      </c>
      <c r="D54" s="102" t="s">
        <v>151</v>
      </c>
      <c r="E54" s="94"/>
      <c r="F54" s="1"/>
    </row>
    <row r="55" spans="1:6" s="2" customFormat="1" x14ac:dyDescent="0.25">
      <c r="A55" s="91"/>
      <c r="B55" s="92"/>
      <c r="C55" s="93"/>
      <c r="D55" s="93"/>
      <c r="E55" s="94"/>
      <c r="F55" s="1"/>
    </row>
    <row r="56" spans="1:6" s="2" customFormat="1" x14ac:dyDescent="0.25">
      <c r="A56" s="100"/>
      <c r="B56" s="101"/>
      <c r="C56" s="102"/>
      <c r="D56" s="102"/>
      <c r="E56" s="103"/>
      <c r="F56" s="1"/>
    </row>
    <row r="57" spans="1:6" ht="19.5" customHeight="1" x14ac:dyDescent="0.25">
      <c r="A57" s="55" t="s">
        <v>78</v>
      </c>
      <c r="B57" s="56">
        <f>SUM(B26:B54)</f>
        <v>8085.16</v>
      </c>
      <c r="C57" s="111" t="str">
        <f>IF(SUBTOTAL(3,B26:B33)=SUBTOTAL(103,B26:B33),'Summary and sign-off'!$A$48,'Summary and sign-off'!$A$49)</f>
        <v>Check - there are no hidden rows with data</v>
      </c>
      <c r="D57" s="119" t="str">
        <f>IF('Summary and sign-off'!F56='Summary and sign-off'!F54,'Summary and sign-off'!A51,'Summary and sign-off'!A50)</f>
        <v>Not all lines have an entry for "Cost in NZ$" and "Type of expense"</v>
      </c>
      <c r="E57" s="119"/>
      <c r="F57" s="17"/>
    </row>
    <row r="58" spans="1:6" ht="10.5" customHeight="1" x14ac:dyDescent="0.3">
      <c r="A58" s="17"/>
      <c r="B58" s="19"/>
      <c r="C58" s="17"/>
      <c r="D58" s="17"/>
      <c r="E58" s="17"/>
      <c r="F58" s="17"/>
    </row>
    <row r="59" spans="1:6" ht="24.75" customHeight="1" x14ac:dyDescent="0.25">
      <c r="A59" s="121" t="s">
        <v>79</v>
      </c>
      <c r="B59" s="121"/>
      <c r="C59" s="121"/>
      <c r="D59" s="121"/>
      <c r="E59" s="121"/>
      <c r="F59" s="17"/>
    </row>
    <row r="60" spans="1:6" ht="27" customHeight="1" x14ac:dyDescent="0.25">
      <c r="A60" s="24" t="s">
        <v>70</v>
      </c>
      <c r="B60" s="24" t="s">
        <v>14</v>
      </c>
      <c r="C60" s="24" t="s">
        <v>80</v>
      </c>
      <c r="D60" s="24" t="s">
        <v>81</v>
      </c>
      <c r="E60" s="24" t="s">
        <v>74</v>
      </c>
      <c r="F60" s="28"/>
    </row>
    <row r="61" spans="1:6" s="2" customFormat="1" x14ac:dyDescent="0.25">
      <c r="A61" s="100"/>
      <c r="B61" s="101">
        <v>0</v>
      </c>
      <c r="C61" s="102" t="s">
        <v>153</v>
      </c>
      <c r="D61" s="102"/>
      <c r="E61" s="103"/>
      <c r="F61" s="1"/>
    </row>
    <row r="62" spans="1:6" s="2" customFormat="1" x14ac:dyDescent="0.25">
      <c r="A62" s="100"/>
      <c r="B62" s="101"/>
      <c r="C62" s="102"/>
      <c r="D62" s="102"/>
      <c r="E62" s="103"/>
      <c r="F62" s="1"/>
    </row>
    <row r="63" spans="1:6" s="2" customFormat="1" x14ac:dyDescent="0.25">
      <c r="A63" s="100"/>
      <c r="B63" s="101"/>
      <c r="C63" s="102"/>
      <c r="D63" s="102"/>
      <c r="E63" s="103"/>
      <c r="F63" s="1"/>
    </row>
    <row r="64" spans="1:6" s="2" customFormat="1" x14ac:dyDescent="0.25">
      <c r="A64" s="100"/>
      <c r="B64" s="101"/>
      <c r="C64" s="102"/>
      <c r="D64" s="102"/>
      <c r="E64" s="103"/>
      <c r="F64" s="1"/>
    </row>
    <row r="65" spans="1:6" s="2" customFormat="1" x14ac:dyDescent="0.25">
      <c r="A65" s="100"/>
      <c r="B65" s="101"/>
      <c r="C65" s="102"/>
      <c r="D65" s="102"/>
      <c r="E65" s="103"/>
      <c r="F65" s="1"/>
    </row>
    <row r="66" spans="1:6" s="2" customFormat="1" x14ac:dyDescent="0.25">
      <c r="A66" s="100"/>
      <c r="B66" s="101"/>
      <c r="C66" s="102"/>
      <c r="D66" s="102"/>
      <c r="E66" s="103"/>
      <c r="F66" s="1"/>
    </row>
    <row r="67" spans="1:6" s="2" customFormat="1" x14ac:dyDescent="0.25">
      <c r="A67" s="100"/>
      <c r="B67" s="101"/>
      <c r="C67" s="102"/>
      <c r="D67" s="102"/>
      <c r="E67" s="103"/>
      <c r="F67" s="1"/>
    </row>
    <row r="68" spans="1:6" s="2" customFormat="1" x14ac:dyDescent="0.25">
      <c r="A68" s="100"/>
      <c r="B68" s="101"/>
      <c r="C68" s="102"/>
      <c r="D68" s="102"/>
      <c r="E68" s="103"/>
      <c r="F68" s="1"/>
    </row>
    <row r="69" spans="1:6" s="2" customFormat="1" x14ac:dyDescent="0.25">
      <c r="A69" s="100"/>
      <c r="B69" s="101"/>
      <c r="C69" s="102"/>
      <c r="D69" s="102"/>
      <c r="E69" s="103"/>
      <c r="F69" s="1"/>
    </row>
    <row r="70" spans="1:6" s="2" customFormat="1" hidden="1" x14ac:dyDescent="0.25">
      <c r="A70" s="78"/>
      <c r="B70" s="79"/>
      <c r="C70" s="80"/>
      <c r="D70" s="80"/>
      <c r="E70" s="81"/>
      <c r="F70" s="1"/>
    </row>
    <row r="71" spans="1:6" ht="19.5" customHeight="1" x14ac:dyDescent="0.25">
      <c r="A71" s="55" t="s">
        <v>82</v>
      </c>
      <c r="B71" s="56">
        <f>SUM(B61:B70)</f>
        <v>0</v>
      </c>
      <c r="C71" s="111" t="str">
        <f>IF(SUBTOTAL(3,B61:B70)=SUBTOTAL(103,B61:B70),'Summary and sign-off'!$A$48,'Summary and sign-off'!$A$49)</f>
        <v>Check - there are no hidden rows with data</v>
      </c>
      <c r="D71" s="119" t="str">
        <f>IF('Summary and sign-off'!F57='Summary and sign-off'!F54,'Summary and sign-off'!A51,'Summary and sign-off'!A50)</f>
        <v>Not all lines have an entry for "Cost in NZ$" and "Type of expense"</v>
      </c>
      <c r="E71" s="119"/>
      <c r="F71" s="17"/>
    </row>
    <row r="72" spans="1:6" ht="10.5" customHeight="1" x14ac:dyDescent="0.3">
      <c r="A72" s="17"/>
      <c r="B72" s="43"/>
      <c r="C72" s="19"/>
      <c r="D72" s="17"/>
      <c r="E72" s="17"/>
      <c r="F72" s="17"/>
    </row>
    <row r="73" spans="1:6" ht="34.5" customHeight="1" x14ac:dyDescent="0.25">
      <c r="A73" s="31" t="s">
        <v>83</v>
      </c>
      <c r="B73" s="44">
        <f>B22+B57+B71</f>
        <v>8085.16</v>
      </c>
      <c r="C73" s="32"/>
      <c r="D73" s="32"/>
      <c r="E73" s="32"/>
      <c r="F73" s="17"/>
    </row>
    <row r="74" spans="1:6" ht="13" x14ac:dyDescent="0.3">
      <c r="A74" s="17"/>
      <c r="B74" s="19"/>
      <c r="C74" s="17"/>
      <c r="D74" s="17"/>
      <c r="E74" s="17"/>
      <c r="F74" s="17"/>
    </row>
    <row r="75" spans="1:6" ht="13" x14ac:dyDescent="0.3">
      <c r="A75" s="18" t="s">
        <v>25</v>
      </c>
      <c r="B75" s="19"/>
      <c r="C75" s="17"/>
      <c r="D75" s="17"/>
      <c r="E75" s="17"/>
      <c r="F75" s="17"/>
    </row>
    <row r="76" spans="1:6" ht="12.65" customHeight="1" x14ac:dyDescent="0.25">
      <c r="A76" s="20" t="s">
        <v>84</v>
      </c>
      <c r="F76" s="17"/>
    </row>
    <row r="77" spans="1:6" ht="12.9" customHeight="1" x14ac:dyDescent="0.25">
      <c r="A77" s="20" t="s">
        <v>85</v>
      </c>
      <c r="B77" s="17"/>
      <c r="D77" s="17"/>
      <c r="F77" s="17"/>
    </row>
    <row r="78" spans="1:6" x14ac:dyDescent="0.25">
      <c r="A78" s="20" t="s">
        <v>86</v>
      </c>
      <c r="F78" s="17"/>
    </row>
    <row r="79" spans="1:6" ht="13" x14ac:dyDescent="0.3">
      <c r="A79" s="20" t="s">
        <v>31</v>
      </c>
      <c r="B79" s="19"/>
      <c r="C79" s="17"/>
      <c r="D79" s="17"/>
      <c r="E79" s="17"/>
      <c r="F79" s="17"/>
    </row>
    <row r="80" spans="1:6" ht="12.9" customHeight="1" x14ac:dyDescent="0.25">
      <c r="A80" s="20" t="s">
        <v>87</v>
      </c>
      <c r="B80" s="17"/>
      <c r="D80" s="17"/>
      <c r="F80" s="17"/>
    </row>
    <row r="81" spans="1:6" x14ac:dyDescent="0.25">
      <c r="A81" s="20" t="s">
        <v>88</v>
      </c>
      <c r="F81" s="17"/>
    </row>
    <row r="82" spans="1:6" x14ac:dyDescent="0.25">
      <c r="A82" s="20" t="s">
        <v>89</v>
      </c>
      <c r="B82" s="20"/>
      <c r="C82" s="20"/>
      <c r="D82" s="20"/>
      <c r="F82" s="17"/>
    </row>
    <row r="83" spans="1:6" x14ac:dyDescent="0.25">
      <c r="A83" s="26"/>
      <c r="B83" s="17"/>
      <c r="C83" s="17"/>
      <c r="D83" s="17"/>
      <c r="E83" s="17"/>
      <c r="F83" s="17"/>
    </row>
    <row r="84" spans="1:6" hidden="1" x14ac:dyDescent="0.25">
      <c r="A84" s="26"/>
      <c r="B84" s="17"/>
      <c r="C84" s="17"/>
      <c r="D84" s="17"/>
      <c r="E84" s="17"/>
      <c r="F84" s="17"/>
    </row>
    <row r="85" spans="1:6" x14ac:dyDescent="0.25"/>
    <row r="86" spans="1:6" x14ac:dyDescent="0.25"/>
    <row r="87" spans="1:6" x14ac:dyDescent="0.25"/>
    <row r="88" spans="1:6" x14ac:dyDescent="0.25"/>
    <row r="89" spans="1:6" ht="12.75" hidden="1" customHeight="1" x14ac:dyDescent="0.25"/>
    <row r="90" spans="1:6" x14ac:dyDescent="0.25"/>
    <row r="91" spans="1:6" x14ac:dyDescent="0.25"/>
    <row r="92" spans="1:6" hidden="1" x14ac:dyDescent="0.25">
      <c r="A92" s="26"/>
      <c r="B92" s="17"/>
      <c r="C92" s="17"/>
      <c r="D92" s="17"/>
      <c r="E92" s="17"/>
      <c r="F92" s="17"/>
    </row>
    <row r="93" spans="1:6" hidden="1" x14ac:dyDescent="0.25">
      <c r="A93" s="26"/>
      <c r="B93" s="17"/>
      <c r="C93" s="17"/>
      <c r="D93" s="17"/>
      <c r="E93" s="17"/>
      <c r="F93" s="17"/>
    </row>
    <row r="94" spans="1:6" hidden="1" x14ac:dyDescent="0.25">
      <c r="A94" s="26"/>
      <c r="B94" s="17"/>
      <c r="C94" s="17"/>
      <c r="D94" s="17"/>
      <c r="E94" s="17"/>
      <c r="F94" s="17"/>
    </row>
    <row r="95" spans="1:6" hidden="1" x14ac:dyDescent="0.25">
      <c r="A95" s="26"/>
      <c r="B95" s="17"/>
      <c r="C95" s="17"/>
      <c r="D95" s="17"/>
      <c r="E95" s="17"/>
      <c r="F95" s="17"/>
    </row>
    <row r="96" spans="1:6" hidden="1" x14ac:dyDescent="0.25">
      <c r="A96" s="26"/>
      <c r="B96" s="17"/>
      <c r="C96" s="17"/>
      <c r="D96" s="17"/>
      <c r="E96" s="17"/>
      <c r="F96" s="17"/>
    </row>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sheetData>
  <sheetProtection formatCells="0" formatRows="0" insertColumns="0" insertRows="0" deleteRows="0"/>
  <mergeCells count="15">
    <mergeCell ref="B7:E7"/>
    <mergeCell ref="B5:E5"/>
    <mergeCell ref="D71:E71"/>
    <mergeCell ref="A1:E1"/>
    <mergeCell ref="A24:E24"/>
    <mergeCell ref="A59:E59"/>
    <mergeCell ref="B2:E2"/>
    <mergeCell ref="B3:E3"/>
    <mergeCell ref="B4:E4"/>
    <mergeCell ref="A8:E8"/>
    <mergeCell ref="A9:E9"/>
    <mergeCell ref="B6:E6"/>
    <mergeCell ref="D22:E22"/>
    <mergeCell ref="D57:E57"/>
    <mergeCell ref="A10:E10"/>
  </mergeCells>
  <dataValidations xWindow="166" yWindow="615"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 A21 A61 A70 A32:A56"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60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16 A13 A15 A17 A18 A19 A20 A26:A27 A28 A29 A30:A31 A62 A63 A64 A65 A66 A67 A68 A69"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xWindow="166" yWindow="615"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B61:B70 B12:B21 B26:B56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topLeftCell="A7" zoomScaleNormal="100" workbookViewId="0">
      <selection activeCell="B7" sqref="B7:E7"/>
    </sheetView>
  </sheetViews>
  <sheetFormatPr defaultColWidth="0" defaultRowHeight="12.5" zeroHeight="1" x14ac:dyDescent="0.25"/>
  <cols>
    <col min="1" max="1" width="35.6328125" customWidth="1"/>
    <col min="2" max="2" width="14.36328125" customWidth="1"/>
    <col min="3" max="3" width="71.453125" customWidth="1"/>
    <col min="4" max="4" width="50" customWidth="1"/>
    <col min="5" max="5" width="21.453125" customWidth="1"/>
    <col min="6" max="6" width="39.36328125" customWidth="1"/>
    <col min="7" max="10" width="9.08984375" hidden="1" customWidth="1"/>
    <col min="11" max="13" width="0" hidden="1" customWidth="1"/>
  </cols>
  <sheetData>
    <row r="1" spans="1:6" ht="26.25" customHeight="1" x14ac:dyDescent="0.25">
      <c r="A1" s="120" t="s">
        <v>61</v>
      </c>
      <c r="B1" s="120"/>
      <c r="C1" s="120"/>
      <c r="D1" s="120"/>
      <c r="E1" s="120"/>
    </row>
    <row r="2" spans="1:6" ht="21" customHeight="1" x14ac:dyDescent="0.25">
      <c r="A2" s="3" t="s">
        <v>62</v>
      </c>
      <c r="B2" s="118" t="str">
        <f>'Summary and sign-off'!B2:F2</f>
        <v>Ministry of Education</v>
      </c>
      <c r="C2" s="118"/>
      <c r="D2" s="118"/>
      <c r="E2" s="118"/>
    </row>
    <row r="3" spans="1:6" ht="31" x14ac:dyDescent="0.25">
      <c r="A3" s="3" t="s">
        <v>63</v>
      </c>
      <c r="B3" s="118" t="str">
        <f>'Summary and sign-off'!B3:F3</f>
        <v xml:space="preserve">Iona Holsted </v>
      </c>
      <c r="C3" s="118"/>
      <c r="D3" s="118"/>
      <c r="E3" s="118"/>
    </row>
    <row r="4" spans="1:6" ht="21" customHeight="1" x14ac:dyDescent="0.25">
      <c r="A4" s="3" t="s">
        <v>64</v>
      </c>
      <c r="B4" s="118">
        <f>'Summary and sign-off'!B4:F4</f>
        <v>44743</v>
      </c>
      <c r="C4" s="118"/>
      <c r="D4" s="118"/>
      <c r="E4" s="118"/>
    </row>
    <row r="5" spans="1:6" ht="21" customHeight="1" x14ac:dyDescent="0.25">
      <c r="A5" s="3" t="s">
        <v>65</v>
      </c>
      <c r="B5" s="118">
        <f>'Summary and sign-off'!B5:F5</f>
        <v>45107</v>
      </c>
      <c r="C5" s="118"/>
      <c r="D5" s="118"/>
      <c r="E5" s="118"/>
    </row>
    <row r="6" spans="1:6" ht="21" customHeight="1" x14ac:dyDescent="0.25">
      <c r="A6" s="3" t="s">
        <v>66</v>
      </c>
      <c r="B6" s="113" t="s">
        <v>33</v>
      </c>
      <c r="C6" s="113"/>
      <c r="D6" s="113"/>
      <c r="E6" s="113"/>
    </row>
    <row r="7" spans="1:6" ht="21" customHeight="1" x14ac:dyDescent="0.25">
      <c r="A7" s="3" t="s">
        <v>7</v>
      </c>
      <c r="B7" s="113" t="s">
        <v>35</v>
      </c>
      <c r="C7" s="113"/>
      <c r="D7" s="113"/>
      <c r="E7" s="113"/>
    </row>
    <row r="8" spans="1:6" ht="35.25" customHeight="1" x14ac:dyDescent="0.35">
      <c r="A8" s="129" t="s">
        <v>90</v>
      </c>
      <c r="B8" s="129"/>
      <c r="C8" s="130"/>
      <c r="D8" s="130"/>
      <c r="E8" s="130"/>
      <c r="F8" s="27"/>
    </row>
    <row r="9" spans="1:6" ht="35.25" customHeight="1" x14ac:dyDescent="0.35">
      <c r="A9" s="127" t="s">
        <v>91</v>
      </c>
      <c r="B9" s="128"/>
      <c r="C9" s="128"/>
      <c r="D9" s="128"/>
      <c r="E9" s="128"/>
      <c r="F9" s="27"/>
    </row>
    <row r="10" spans="1:6" ht="27" customHeight="1" x14ac:dyDescent="0.25">
      <c r="A10" s="24" t="s">
        <v>92</v>
      </c>
      <c r="B10" s="24" t="s">
        <v>14</v>
      </c>
      <c r="C10" s="24" t="s">
        <v>93</v>
      </c>
      <c r="D10" s="24" t="s">
        <v>94</v>
      </c>
      <c r="E10" s="24" t="s">
        <v>74</v>
      </c>
      <c r="F10" s="20"/>
    </row>
    <row r="11" spans="1:6" s="2" customFormat="1" x14ac:dyDescent="0.25">
      <c r="A11" s="104"/>
      <c r="B11" s="101">
        <v>0</v>
      </c>
      <c r="C11" s="105" t="s">
        <v>154</v>
      </c>
      <c r="D11" s="105"/>
      <c r="E11" s="106"/>
    </row>
    <row r="12" spans="1:6" s="2" customFormat="1" x14ac:dyDescent="0.25">
      <c r="A12" s="100"/>
      <c r="B12" s="101"/>
      <c r="C12" s="105"/>
      <c r="D12" s="105"/>
      <c r="E12" s="106"/>
    </row>
    <row r="13" spans="1:6" s="2" customFormat="1" x14ac:dyDescent="0.25">
      <c r="A13" s="100"/>
      <c r="B13" s="101"/>
      <c r="C13" s="105"/>
      <c r="D13" s="105"/>
      <c r="E13" s="106"/>
    </row>
    <row r="14" spans="1:6" s="2" customFormat="1" x14ac:dyDescent="0.25">
      <c r="A14" s="100"/>
      <c r="B14" s="101"/>
      <c r="C14" s="105"/>
      <c r="D14" s="105"/>
      <c r="E14" s="106"/>
    </row>
    <row r="15" spans="1:6" s="2" customFormat="1" x14ac:dyDescent="0.25">
      <c r="A15" s="100"/>
      <c r="B15" s="101"/>
      <c r="C15" s="105"/>
      <c r="D15" s="105"/>
      <c r="E15" s="106"/>
    </row>
    <row r="16" spans="1:6" s="2" customFormat="1" x14ac:dyDescent="0.25">
      <c r="A16" s="100"/>
      <c r="B16" s="101"/>
      <c r="C16" s="105"/>
      <c r="D16" s="105"/>
      <c r="E16" s="106"/>
    </row>
    <row r="17" spans="1:6" s="2" customFormat="1" x14ac:dyDescent="0.25">
      <c r="A17" s="100"/>
      <c r="B17" s="101"/>
      <c r="C17" s="105"/>
      <c r="D17" s="105"/>
      <c r="E17" s="106"/>
    </row>
    <row r="18" spans="1:6" s="2" customFormat="1" x14ac:dyDescent="0.25">
      <c r="A18" s="100"/>
      <c r="B18" s="101"/>
      <c r="C18" s="105"/>
      <c r="D18" s="105"/>
      <c r="E18" s="106"/>
    </row>
    <row r="19" spans="1:6" s="2" customFormat="1" x14ac:dyDescent="0.25">
      <c r="A19" s="100"/>
      <c r="B19" s="101"/>
      <c r="C19" s="105"/>
      <c r="D19" s="105"/>
      <c r="E19" s="106"/>
    </row>
    <row r="20" spans="1:6" s="2" customFormat="1" x14ac:dyDescent="0.25">
      <c r="A20" s="100"/>
      <c r="B20" s="101"/>
      <c r="C20" s="105"/>
      <c r="D20" s="105"/>
      <c r="E20" s="106"/>
    </row>
    <row r="21" spans="1:6" s="2" customFormat="1" x14ac:dyDescent="0.25">
      <c r="A21" s="100"/>
      <c r="B21" s="101"/>
      <c r="C21" s="105"/>
      <c r="D21" s="105"/>
      <c r="E21" s="106"/>
    </row>
    <row r="22" spans="1:6" s="2" customFormat="1" x14ac:dyDescent="0.25">
      <c r="A22" s="104"/>
      <c r="B22" s="101"/>
      <c r="C22" s="105"/>
      <c r="D22" s="105"/>
      <c r="E22" s="106"/>
    </row>
    <row r="23" spans="1:6" s="2" customFormat="1" x14ac:dyDescent="0.25">
      <c r="A23" s="104"/>
      <c r="B23" s="101"/>
      <c r="C23" s="105"/>
      <c r="D23" s="105"/>
      <c r="E23" s="106"/>
    </row>
    <row r="24" spans="1:6" s="2" customFormat="1" ht="11.25" hidden="1" customHeight="1" x14ac:dyDescent="0.25">
      <c r="A24" s="82"/>
      <c r="B24" s="79"/>
      <c r="C24" s="83"/>
      <c r="D24" s="83"/>
      <c r="E24" s="84"/>
    </row>
    <row r="25" spans="1:6" ht="34.5" customHeight="1" x14ac:dyDescent="0.25">
      <c r="A25" s="39" t="s">
        <v>95</v>
      </c>
      <c r="B25" s="48">
        <f>SUM(B11:B24)</f>
        <v>0</v>
      </c>
      <c r="C25" s="54" t="str">
        <f>IF(SUBTOTAL(3,B11:B24)=SUBTOTAL(103,B11:B24),'Summary and sign-off'!$A$48,'Summary and sign-off'!$A$49)</f>
        <v>Check - there are no hidden rows with data</v>
      </c>
      <c r="D25" s="119" t="str">
        <f>IF('Summary and sign-off'!F58='Summary and sign-off'!F54,'Summary and sign-off'!A51,'Summary and sign-off'!A50)</f>
        <v>Not all lines have an entry for "Cost in NZ$" and "Type of expense"</v>
      </c>
      <c r="E25" s="119"/>
      <c r="F25" s="2"/>
    </row>
    <row r="26" spans="1:6" ht="13" x14ac:dyDescent="0.3">
      <c r="A26" s="18"/>
      <c r="B26" s="17"/>
      <c r="C26" s="17"/>
      <c r="D26" s="17"/>
      <c r="E26" s="17"/>
    </row>
    <row r="27" spans="1:6" ht="13" x14ac:dyDescent="0.3">
      <c r="A27" s="18" t="s">
        <v>25</v>
      </c>
      <c r="B27" s="19"/>
      <c r="C27" s="17"/>
      <c r="D27" s="17"/>
      <c r="E27" s="17"/>
    </row>
    <row r="28" spans="1:6" ht="12.75" customHeight="1" x14ac:dyDescent="0.25">
      <c r="A28" s="20" t="s">
        <v>96</v>
      </c>
      <c r="B28" s="20"/>
      <c r="C28" s="20"/>
      <c r="D28" s="20"/>
      <c r="E28" s="20"/>
    </row>
    <row r="29" spans="1:6" x14ac:dyDescent="0.25">
      <c r="A29" s="20" t="s">
        <v>97</v>
      </c>
      <c r="B29" s="20"/>
      <c r="C29" s="28"/>
      <c r="D29" s="28"/>
      <c r="E29" s="28"/>
    </row>
    <row r="30" spans="1:6" ht="13" x14ac:dyDescent="0.3">
      <c r="A30" s="20" t="s">
        <v>31</v>
      </c>
      <c r="B30" s="19"/>
      <c r="C30" s="17"/>
      <c r="D30" s="17"/>
      <c r="E30" s="17"/>
      <c r="F30" s="17"/>
    </row>
    <row r="31" spans="1:6" x14ac:dyDescent="0.25">
      <c r="A31" s="20" t="s">
        <v>98</v>
      </c>
      <c r="B31" s="20"/>
      <c r="C31" s="28"/>
      <c r="D31" s="28"/>
      <c r="E31" s="28"/>
    </row>
    <row r="32" spans="1:6" ht="12.75" customHeight="1" x14ac:dyDescent="0.25">
      <c r="A32" s="20" t="s">
        <v>99</v>
      </c>
      <c r="B32" s="20"/>
      <c r="C32" s="22"/>
      <c r="D32" s="22"/>
      <c r="E32" s="22"/>
    </row>
    <row r="33" spans="1:5" x14ac:dyDescent="0.25">
      <c r="A33" s="17"/>
      <c r="B33" s="17"/>
      <c r="C33" s="17"/>
      <c r="D33" s="17"/>
      <c r="E33" s="17"/>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topLeftCell="A5" zoomScaleNormal="100" workbookViewId="0">
      <selection activeCell="B7" sqref="B7:E7"/>
    </sheetView>
  </sheetViews>
  <sheetFormatPr defaultColWidth="0" defaultRowHeight="12.5" zeroHeight="1" x14ac:dyDescent="0.25"/>
  <cols>
    <col min="1" max="1" width="35.6328125" customWidth="1"/>
    <col min="2" max="2" width="14.36328125" customWidth="1"/>
    <col min="3" max="3" width="71.453125" customWidth="1"/>
    <col min="4" max="4" width="50" customWidth="1"/>
    <col min="5" max="5" width="21.453125" customWidth="1"/>
    <col min="6" max="6" width="36.90625" customWidth="1"/>
    <col min="7" max="10" width="9.08984375" hidden="1" customWidth="1"/>
    <col min="11" max="13" width="0" hidden="1" customWidth="1"/>
    <col min="14" max="16384" width="9.08984375" hidden="1"/>
  </cols>
  <sheetData>
    <row r="1" spans="1:6" ht="26.25" customHeight="1" x14ac:dyDescent="0.25">
      <c r="A1" s="120" t="s">
        <v>61</v>
      </c>
      <c r="B1" s="120"/>
      <c r="C1" s="120"/>
      <c r="D1" s="120"/>
      <c r="E1" s="120"/>
    </row>
    <row r="2" spans="1:6" ht="21" customHeight="1" x14ac:dyDescent="0.25">
      <c r="A2" s="3" t="s">
        <v>62</v>
      </c>
      <c r="B2" s="118" t="str">
        <f>'Summary and sign-off'!B2:F2</f>
        <v>Ministry of Education</v>
      </c>
      <c r="C2" s="118"/>
      <c r="D2" s="118"/>
      <c r="E2" s="118"/>
    </row>
    <row r="3" spans="1:6" ht="31" x14ac:dyDescent="0.25">
      <c r="A3" s="3" t="s">
        <v>100</v>
      </c>
      <c r="B3" s="118" t="str">
        <f>'Summary and sign-off'!B3:F3</f>
        <v xml:space="preserve">Iona Holsted </v>
      </c>
      <c r="C3" s="118"/>
      <c r="D3" s="118"/>
      <c r="E3" s="118"/>
    </row>
    <row r="4" spans="1:6" ht="21" customHeight="1" x14ac:dyDescent="0.25">
      <c r="A4" s="3" t="s">
        <v>64</v>
      </c>
      <c r="B4" s="118">
        <f>'Summary and sign-off'!B4:F4</f>
        <v>44743</v>
      </c>
      <c r="C4" s="118"/>
      <c r="D4" s="118"/>
      <c r="E4" s="118"/>
    </row>
    <row r="5" spans="1:6" ht="21" customHeight="1" x14ac:dyDescent="0.25">
      <c r="A5" s="3" t="s">
        <v>65</v>
      </c>
      <c r="B5" s="118">
        <f>'Summary and sign-off'!B5:F5</f>
        <v>45107</v>
      </c>
      <c r="C5" s="118"/>
      <c r="D5" s="118"/>
      <c r="E5" s="118"/>
    </row>
    <row r="6" spans="1:6" ht="21" customHeight="1" x14ac:dyDescent="0.25">
      <c r="A6" s="3" t="s">
        <v>66</v>
      </c>
      <c r="B6" s="113" t="s">
        <v>33</v>
      </c>
      <c r="C6" s="113"/>
      <c r="D6" s="113"/>
      <c r="E6" s="113"/>
      <c r="F6" s="23"/>
    </row>
    <row r="7" spans="1:6" ht="21" customHeight="1" x14ac:dyDescent="0.25">
      <c r="A7" s="3" t="s">
        <v>7</v>
      </c>
      <c r="B7" s="113" t="s">
        <v>35</v>
      </c>
      <c r="C7" s="113"/>
      <c r="D7" s="113"/>
      <c r="E7" s="113"/>
      <c r="F7" s="23"/>
    </row>
    <row r="8" spans="1:6" ht="35.25" customHeight="1" x14ac:dyDescent="0.25">
      <c r="A8" s="123" t="s">
        <v>101</v>
      </c>
      <c r="B8" s="123"/>
      <c r="C8" s="130"/>
      <c r="D8" s="130"/>
      <c r="E8" s="130"/>
    </row>
    <row r="9" spans="1:6" ht="35.25" customHeight="1" x14ac:dyDescent="0.25">
      <c r="A9" s="131" t="s">
        <v>102</v>
      </c>
      <c r="B9" s="132"/>
      <c r="C9" s="132"/>
      <c r="D9" s="132"/>
      <c r="E9" s="132"/>
    </row>
    <row r="10" spans="1:6" ht="27" customHeight="1" x14ac:dyDescent="0.25">
      <c r="A10" s="24" t="s">
        <v>70</v>
      </c>
      <c r="B10" s="24" t="s">
        <v>14</v>
      </c>
      <c r="C10" s="24" t="s">
        <v>103</v>
      </c>
      <c r="D10" s="24" t="s">
        <v>104</v>
      </c>
      <c r="E10" s="24" t="s">
        <v>74</v>
      </c>
      <c r="F10" s="20"/>
    </row>
    <row r="11" spans="1:6" s="2" customFormat="1" hidden="1" x14ac:dyDescent="0.25">
      <c r="A11" s="82"/>
      <c r="B11" s="79"/>
      <c r="C11" s="83"/>
      <c r="D11" s="83"/>
      <c r="E11" s="84"/>
    </row>
    <row r="12" spans="1:6" s="2" customFormat="1" x14ac:dyDescent="0.25">
      <c r="A12" s="100">
        <v>44773</v>
      </c>
      <c r="B12" s="101">
        <v>45.19</v>
      </c>
      <c r="C12" s="105"/>
      <c r="D12" s="105" t="s">
        <v>155</v>
      </c>
      <c r="E12" s="106"/>
    </row>
    <row r="13" spans="1:6" s="2" customFormat="1" x14ac:dyDescent="0.25">
      <c r="A13" s="100">
        <v>44804</v>
      </c>
      <c r="B13" s="101">
        <v>101.16</v>
      </c>
      <c r="C13" s="105"/>
      <c r="D13" s="105" t="s">
        <v>155</v>
      </c>
      <c r="E13" s="106"/>
    </row>
    <row r="14" spans="1:6" s="2" customFormat="1" x14ac:dyDescent="0.25">
      <c r="A14" s="100">
        <v>44834</v>
      </c>
      <c r="B14" s="101">
        <v>55.04</v>
      </c>
      <c r="C14" s="105"/>
      <c r="D14" s="105" t="s">
        <v>155</v>
      </c>
      <c r="E14" s="106"/>
    </row>
    <row r="15" spans="1:6" s="2" customFormat="1" x14ac:dyDescent="0.25">
      <c r="A15" s="100">
        <v>44865</v>
      </c>
      <c r="B15" s="101">
        <v>71.959999999999994</v>
      </c>
      <c r="C15" s="105"/>
      <c r="D15" s="105" t="s">
        <v>155</v>
      </c>
      <c r="E15" s="106"/>
    </row>
    <row r="16" spans="1:6" s="2" customFormat="1" x14ac:dyDescent="0.25">
      <c r="A16" s="100">
        <v>44895</v>
      </c>
      <c r="B16" s="101">
        <v>99.18</v>
      </c>
      <c r="C16" s="105"/>
      <c r="D16" s="105" t="s">
        <v>155</v>
      </c>
      <c r="E16" s="106"/>
    </row>
    <row r="17" spans="1:6" s="2" customFormat="1" x14ac:dyDescent="0.25">
      <c r="A17" s="100">
        <v>44926</v>
      </c>
      <c r="B17" s="101">
        <v>-6.99</v>
      </c>
      <c r="C17" s="105"/>
      <c r="D17" s="105" t="s">
        <v>155</v>
      </c>
      <c r="E17" s="106"/>
    </row>
    <row r="18" spans="1:6" s="2" customFormat="1" x14ac:dyDescent="0.25">
      <c r="A18" s="100">
        <v>44957</v>
      </c>
      <c r="B18" s="101">
        <v>0</v>
      </c>
      <c r="C18" s="105"/>
      <c r="D18" s="105" t="s">
        <v>155</v>
      </c>
      <c r="E18" s="106"/>
    </row>
    <row r="19" spans="1:6" s="2" customFormat="1" x14ac:dyDescent="0.25">
      <c r="A19" s="100">
        <v>44985</v>
      </c>
      <c r="B19" s="101">
        <v>150.91999999999999</v>
      </c>
      <c r="C19" s="105"/>
      <c r="D19" s="105" t="s">
        <v>155</v>
      </c>
      <c r="E19" s="106"/>
    </row>
    <row r="20" spans="1:6" s="2" customFormat="1" x14ac:dyDescent="0.25">
      <c r="A20" s="100">
        <v>45016</v>
      </c>
      <c r="B20" s="101">
        <v>46.31</v>
      </c>
      <c r="C20" s="105"/>
      <c r="D20" s="105" t="s">
        <v>155</v>
      </c>
      <c r="E20" s="106"/>
    </row>
    <row r="21" spans="1:6" s="2" customFormat="1" x14ac:dyDescent="0.25">
      <c r="A21" s="100">
        <v>45046</v>
      </c>
      <c r="B21" s="101">
        <v>45.54</v>
      </c>
      <c r="C21" s="105"/>
      <c r="D21" s="105" t="s">
        <v>155</v>
      </c>
      <c r="E21" s="106"/>
    </row>
    <row r="22" spans="1:6" s="2" customFormat="1" x14ac:dyDescent="0.25">
      <c r="A22" s="100">
        <v>45077</v>
      </c>
      <c r="B22" s="101">
        <v>52.24</v>
      </c>
      <c r="C22" s="105"/>
      <c r="D22" s="105" t="s">
        <v>155</v>
      </c>
      <c r="E22" s="106"/>
    </row>
    <row r="23" spans="1:6" s="2" customFormat="1" x14ac:dyDescent="0.25">
      <c r="A23" s="100">
        <v>45107</v>
      </c>
      <c r="B23" s="101">
        <v>50.79</v>
      </c>
      <c r="C23" s="105"/>
      <c r="D23" s="105" t="s">
        <v>155</v>
      </c>
      <c r="E23" s="106"/>
    </row>
    <row r="24" spans="1:6" s="2" customFormat="1" hidden="1" x14ac:dyDescent="0.25">
      <c r="A24" s="82"/>
      <c r="B24" s="79"/>
      <c r="C24" s="83"/>
      <c r="D24" s="83"/>
      <c r="E24" s="84"/>
    </row>
    <row r="25" spans="1:6" ht="34.5" customHeight="1" x14ac:dyDescent="0.25">
      <c r="A25" s="39" t="s">
        <v>105</v>
      </c>
      <c r="B25" s="48">
        <f>SUM(B11:B24)</f>
        <v>711.33999999999992</v>
      </c>
      <c r="C25" s="54" t="str">
        <f>IF(SUBTOTAL(3,B11:B24)=SUBTOTAL(103,B11:B24),'Summary and sign-off'!$A$48,'Summary and sign-off'!$A$49)</f>
        <v>Check - there are no hidden rows with data</v>
      </c>
      <c r="D25" s="119" t="str">
        <f>IF('Summary and sign-off'!F59='Summary and sign-off'!F54,'Summary and sign-off'!A51,'Summary and sign-off'!A50)</f>
        <v>Check - each entry provides sufficient information</v>
      </c>
      <c r="E25" s="119"/>
    </row>
    <row r="26" spans="1:6" ht="14.15" customHeight="1" x14ac:dyDescent="0.25">
      <c r="B26" s="17"/>
      <c r="C26" s="17"/>
      <c r="D26" s="17"/>
      <c r="E26" s="17"/>
    </row>
    <row r="27" spans="1:6" ht="13" x14ac:dyDescent="0.3">
      <c r="A27" s="18" t="s">
        <v>106</v>
      </c>
      <c r="B27" s="17"/>
      <c r="C27" s="17"/>
      <c r="D27" s="17"/>
      <c r="E27" s="17"/>
    </row>
    <row r="28" spans="1:6" ht="12.65" customHeight="1" x14ac:dyDescent="0.25">
      <c r="A28" s="20" t="s">
        <v>84</v>
      </c>
      <c r="B28" s="17"/>
      <c r="C28" s="17"/>
      <c r="D28" s="17"/>
      <c r="E28" s="17"/>
    </row>
    <row r="29" spans="1:6" ht="13" x14ac:dyDescent="0.3">
      <c r="A29" s="20" t="s">
        <v>31</v>
      </c>
      <c r="B29" s="19"/>
      <c r="C29" s="17"/>
      <c r="D29" s="17"/>
      <c r="E29" s="17"/>
      <c r="F29" s="17"/>
    </row>
    <row r="30" spans="1:6" x14ac:dyDescent="0.25">
      <c r="A30" s="20" t="s">
        <v>98</v>
      </c>
      <c r="C30" s="17"/>
      <c r="D30" s="17"/>
      <c r="E30" s="17"/>
      <c r="F30" s="17"/>
    </row>
    <row r="31" spans="1:6" ht="12.75" customHeight="1" x14ac:dyDescent="0.25">
      <c r="A31" s="20" t="s">
        <v>99</v>
      </c>
      <c r="B31" s="25"/>
      <c r="C31" s="22"/>
      <c r="D31" s="22"/>
      <c r="E31" s="22"/>
      <c r="F31" s="22"/>
    </row>
    <row r="32" spans="1:6" x14ac:dyDescent="0.25">
      <c r="B32" s="26"/>
      <c r="C32" s="17"/>
      <c r="D32" s="17"/>
      <c r="E32" s="17"/>
    </row>
    <row r="33" spans="1:5" hidden="1" x14ac:dyDescent="0.25">
      <c r="A33" s="17"/>
      <c r="B33" s="17"/>
      <c r="C33" s="17"/>
      <c r="D33" s="17"/>
    </row>
    <row r="34" spans="1:5" ht="12.75" hidden="1" customHeight="1" x14ac:dyDescent="0.25"/>
    <row r="35" spans="1:5" hidden="1" x14ac:dyDescent="0.25">
      <c r="A35" s="17"/>
      <c r="B35" s="17"/>
      <c r="C35" s="17"/>
      <c r="D35" s="17"/>
      <c r="E35" s="17"/>
    </row>
    <row r="36" spans="1:5" hidden="1" x14ac:dyDescent="0.25">
      <c r="A36" s="17"/>
      <c r="B36" s="17"/>
      <c r="C36" s="17"/>
      <c r="D36" s="17"/>
      <c r="E36" s="17"/>
    </row>
    <row r="37" spans="1:5" hidden="1" x14ac:dyDescent="0.25">
      <c r="A37" s="17"/>
      <c r="B37" s="17"/>
      <c r="C37" s="17"/>
      <c r="D37" s="17"/>
      <c r="E37" s="17"/>
    </row>
    <row r="38" spans="1:5" hidden="1" x14ac:dyDescent="0.25">
      <c r="A38" s="17"/>
      <c r="B38" s="17"/>
      <c r="C38" s="17"/>
      <c r="D38" s="17"/>
      <c r="E38" s="17"/>
    </row>
    <row r="39" spans="1:5" hidden="1" x14ac:dyDescent="0.25">
      <c r="A39" s="17"/>
      <c r="B39" s="17"/>
      <c r="C39" s="17"/>
      <c r="D39" s="17"/>
      <c r="E39" s="17"/>
    </row>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51"/>
  <sheetViews>
    <sheetView topLeftCell="A4" zoomScaleNormal="100" workbookViewId="0">
      <selection activeCell="B7" sqref="B7:F7"/>
    </sheetView>
  </sheetViews>
  <sheetFormatPr defaultColWidth="0" defaultRowHeight="12.5" zeroHeight="1" x14ac:dyDescent="0.25"/>
  <cols>
    <col min="1" max="1" width="35.6328125" customWidth="1"/>
    <col min="2" max="2" width="46.90625" customWidth="1"/>
    <col min="3" max="3" width="22.08984375" customWidth="1"/>
    <col min="4" max="4" width="25.453125" customWidth="1"/>
    <col min="5" max="6" width="35.6328125" customWidth="1"/>
    <col min="7" max="7" width="38" customWidth="1"/>
    <col min="8" max="10" width="9.08984375" hidden="1" customWidth="1"/>
    <col min="11" max="15" width="0" hidden="1" customWidth="1"/>
  </cols>
  <sheetData>
    <row r="1" spans="1:6" ht="26.25" customHeight="1" x14ac:dyDescent="0.25">
      <c r="A1" s="120" t="s">
        <v>107</v>
      </c>
      <c r="B1" s="120"/>
      <c r="C1" s="120"/>
      <c r="D1" s="120"/>
      <c r="E1" s="120"/>
      <c r="F1" s="120"/>
    </row>
    <row r="2" spans="1:6" ht="21" customHeight="1" x14ac:dyDescent="0.25">
      <c r="A2" s="3" t="s">
        <v>62</v>
      </c>
      <c r="B2" s="118" t="str">
        <f>'Summary and sign-off'!B2:F2</f>
        <v>Ministry of Education</v>
      </c>
      <c r="C2" s="118"/>
      <c r="D2" s="118"/>
      <c r="E2" s="118"/>
      <c r="F2" s="118"/>
    </row>
    <row r="3" spans="1:6" ht="31" x14ac:dyDescent="0.25">
      <c r="A3" s="3" t="s">
        <v>63</v>
      </c>
      <c r="B3" s="118" t="str">
        <f>'Summary and sign-off'!B3:F3</f>
        <v xml:space="preserve">Iona Holsted </v>
      </c>
      <c r="C3" s="118"/>
      <c r="D3" s="118"/>
      <c r="E3" s="118"/>
      <c r="F3" s="118"/>
    </row>
    <row r="4" spans="1:6" ht="21" customHeight="1" x14ac:dyDescent="0.25">
      <c r="A4" s="3" t="s">
        <v>64</v>
      </c>
      <c r="B4" s="118">
        <f>'Summary and sign-off'!B4:F4</f>
        <v>44743</v>
      </c>
      <c r="C4" s="118"/>
      <c r="D4" s="118"/>
      <c r="E4" s="118"/>
      <c r="F4" s="118"/>
    </row>
    <row r="5" spans="1:6" ht="21" customHeight="1" x14ac:dyDescent="0.25">
      <c r="A5" s="3" t="s">
        <v>65</v>
      </c>
      <c r="B5" s="118">
        <f>'Summary and sign-off'!B5:F5</f>
        <v>45107</v>
      </c>
      <c r="C5" s="118"/>
      <c r="D5" s="118"/>
      <c r="E5" s="118"/>
      <c r="F5" s="118"/>
    </row>
    <row r="6" spans="1:6" ht="21" customHeight="1" x14ac:dyDescent="0.25">
      <c r="A6" s="3" t="s">
        <v>108</v>
      </c>
      <c r="B6" s="113" t="s">
        <v>32</v>
      </c>
      <c r="C6" s="113"/>
      <c r="D6" s="113"/>
      <c r="E6" s="113"/>
      <c r="F6" s="113"/>
    </row>
    <row r="7" spans="1:6" ht="21" customHeight="1" x14ac:dyDescent="0.25">
      <c r="A7" s="3" t="s">
        <v>7</v>
      </c>
      <c r="B7" s="113" t="s">
        <v>35</v>
      </c>
      <c r="C7" s="113"/>
      <c r="D7" s="113"/>
      <c r="E7" s="113"/>
      <c r="F7" s="113"/>
    </row>
    <row r="8" spans="1:6" ht="36" customHeight="1" x14ac:dyDescent="0.25">
      <c r="A8" s="123" t="s">
        <v>109</v>
      </c>
      <c r="B8" s="123"/>
      <c r="C8" s="123"/>
      <c r="D8" s="123"/>
      <c r="E8" s="123"/>
      <c r="F8" s="123"/>
    </row>
    <row r="9" spans="1:6" ht="36" customHeight="1" x14ac:dyDescent="0.25">
      <c r="A9" s="131" t="s">
        <v>110</v>
      </c>
      <c r="B9" s="132"/>
      <c r="C9" s="132"/>
      <c r="D9" s="132"/>
      <c r="E9" s="132"/>
      <c r="F9" s="132"/>
    </row>
    <row r="10" spans="1:6" ht="39" customHeight="1" x14ac:dyDescent="0.25">
      <c r="A10" s="24" t="s">
        <v>70</v>
      </c>
      <c r="B10" s="95" t="s">
        <v>111</v>
      </c>
      <c r="C10" s="95" t="s">
        <v>112</v>
      </c>
      <c r="D10" s="95" t="s">
        <v>113</v>
      </c>
      <c r="E10" s="95" t="s">
        <v>114</v>
      </c>
      <c r="F10" s="95" t="s">
        <v>115</v>
      </c>
    </row>
    <row r="11" spans="1:6" ht="39" customHeight="1" x14ac:dyDescent="0.25">
      <c r="A11" s="24"/>
      <c r="B11" s="95"/>
      <c r="C11" s="95"/>
      <c r="D11" s="95"/>
      <c r="E11" s="95"/>
      <c r="F11" s="95"/>
    </row>
    <row r="12" spans="1:6" s="2" customFormat="1" x14ac:dyDescent="0.25">
      <c r="A12" s="100">
        <v>44839</v>
      </c>
      <c r="B12" s="107" t="s">
        <v>156</v>
      </c>
      <c r="C12" s="108" t="s">
        <v>48</v>
      </c>
      <c r="D12" s="107" t="s">
        <v>157</v>
      </c>
      <c r="E12" s="109" t="s">
        <v>47</v>
      </c>
      <c r="F12" s="110"/>
    </row>
    <row r="13" spans="1:6" s="2" customFormat="1" x14ac:dyDescent="0.25">
      <c r="A13" s="100">
        <v>44866</v>
      </c>
      <c r="B13" s="107" t="s">
        <v>158</v>
      </c>
      <c r="C13" s="108" t="s">
        <v>48</v>
      </c>
      <c r="D13" s="107" t="s">
        <v>159</v>
      </c>
      <c r="E13" s="109">
        <v>70</v>
      </c>
      <c r="F13" s="110" t="s">
        <v>160</v>
      </c>
    </row>
    <row r="14" spans="1:6" s="2" customFormat="1" x14ac:dyDescent="0.25">
      <c r="A14" s="100">
        <v>44962</v>
      </c>
      <c r="B14" s="107" t="s">
        <v>161</v>
      </c>
      <c r="C14" s="108" t="s">
        <v>48</v>
      </c>
      <c r="D14" s="107" t="s">
        <v>162</v>
      </c>
      <c r="E14" s="109" t="s">
        <v>43</v>
      </c>
      <c r="F14" s="110" t="s">
        <v>128</v>
      </c>
    </row>
    <row r="15" spans="1:6" s="2" customFormat="1" x14ac:dyDescent="0.25">
      <c r="A15" s="100">
        <v>44992</v>
      </c>
      <c r="B15" s="107" t="s">
        <v>161</v>
      </c>
      <c r="C15" s="108" t="s">
        <v>48</v>
      </c>
      <c r="D15" s="107" t="s">
        <v>168</v>
      </c>
      <c r="E15" s="109" t="s">
        <v>47</v>
      </c>
      <c r="F15" s="110" t="s">
        <v>128</v>
      </c>
    </row>
    <row r="16" spans="1:6" s="2" customFormat="1" ht="25" x14ac:dyDescent="0.25">
      <c r="A16" s="100">
        <v>45005</v>
      </c>
      <c r="B16" s="107" t="s">
        <v>163</v>
      </c>
      <c r="C16" s="108" t="s">
        <v>49</v>
      </c>
      <c r="D16" s="107" t="s">
        <v>164</v>
      </c>
      <c r="E16" s="109" t="s">
        <v>47</v>
      </c>
      <c r="F16" s="110"/>
    </row>
    <row r="17" spans="1:7" s="2" customFormat="1" x14ac:dyDescent="0.25">
      <c r="A17" s="100">
        <v>45008</v>
      </c>
      <c r="B17" s="107" t="s">
        <v>171</v>
      </c>
      <c r="C17" s="108" t="s">
        <v>48</v>
      </c>
      <c r="D17" s="107" t="s">
        <v>170</v>
      </c>
      <c r="E17" s="109">
        <v>70</v>
      </c>
      <c r="F17" s="110" t="s">
        <v>175</v>
      </c>
    </row>
    <row r="18" spans="1:7" s="2" customFormat="1" x14ac:dyDescent="0.25">
      <c r="A18" s="100">
        <v>45048</v>
      </c>
      <c r="B18" s="107" t="s">
        <v>165</v>
      </c>
      <c r="C18" s="108" t="s">
        <v>49</v>
      </c>
      <c r="D18" s="107" t="s">
        <v>166</v>
      </c>
      <c r="E18" s="109" t="s">
        <v>47</v>
      </c>
      <c r="F18" s="110"/>
    </row>
    <row r="19" spans="1:7" s="2" customFormat="1" ht="25" x14ac:dyDescent="0.25">
      <c r="A19" s="100">
        <v>45084</v>
      </c>
      <c r="B19" s="107" t="s">
        <v>176</v>
      </c>
      <c r="C19" s="108" t="s">
        <v>48</v>
      </c>
      <c r="D19" s="107" t="s">
        <v>167</v>
      </c>
      <c r="E19" s="109" t="s">
        <v>44</v>
      </c>
      <c r="F19" s="110" t="s">
        <v>177</v>
      </c>
    </row>
    <row r="20" spans="1:7" s="2" customFormat="1" hidden="1" x14ac:dyDescent="0.25">
      <c r="A20" s="78"/>
      <c r="B20" s="83"/>
      <c r="C20" s="85"/>
      <c r="D20" s="83"/>
      <c r="E20" s="86"/>
      <c r="F20" s="84"/>
    </row>
    <row r="21" spans="1:7" ht="34.5" customHeight="1" x14ac:dyDescent="0.25">
      <c r="A21" s="96" t="s">
        <v>116</v>
      </c>
      <c r="B21" s="97" t="s">
        <v>117</v>
      </c>
      <c r="C21" s="98">
        <f>C22+C23</f>
        <v>8</v>
      </c>
      <c r="D21" s="99" t="str">
        <f>IF(SUBTOTAL(3,C12:C20)=SUBTOTAL(103,C12:C20),'Summary and sign-off'!$A$48,'Summary and sign-off'!$A$49)</f>
        <v>Check - there are no hidden rows with data</v>
      </c>
      <c r="E21" s="119" t="str">
        <f>IF('Summary and sign-off'!F60='Summary and sign-off'!F54,'Summary and sign-off'!A52,'Summary and sign-off'!A50)</f>
        <v>Check - each entry provides sufficient information</v>
      </c>
      <c r="F21" s="119"/>
      <c r="G21" s="2"/>
    </row>
    <row r="22" spans="1:7" ht="25.5" customHeight="1" x14ac:dyDescent="0.35">
      <c r="A22" s="40"/>
      <c r="B22" s="41" t="s">
        <v>48</v>
      </c>
      <c r="C22" s="42">
        <f>COUNTIF(C12:C20,'Summary and sign-off'!A45)</f>
        <v>6</v>
      </c>
      <c r="D22" s="14"/>
      <c r="E22" s="15"/>
      <c r="F22" s="16"/>
    </row>
    <row r="23" spans="1:7" ht="25.5" customHeight="1" x14ac:dyDescent="0.35">
      <c r="A23" s="40"/>
      <c r="B23" s="41" t="s">
        <v>49</v>
      </c>
      <c r="C23" s="42">
        <f>COUNTIF(C12:C20,'Summary and sign-off'!A46)</f>
        <v>2</v>
      </c>
      <c r="D23" s="14"/>
      <c r="E23" s="15"/>
      <c r="F23" s="16"/>
    </row>
    <row r="24" spans="1:7" ht="13" x14ac:dyDescent="0.3">
      <c r="A24" s="17"/>
      <c r="B24" s="18"/>
      <c r="C24" s="17"/>
      <c r="D24" s="19"/>
      <c r="E24" s="19"/>
      <c r="F24" s="17"/>
    </row>
    <row r="25" spans="1:7" ht="13" x14ac:dyDescent="0.3">
      <c r="A25" s="18" t="s">
        <v>106</v>
      </c>
      <c r="B25" s="18"/>
      <c r="C25" s="18"/>
      <c r="D25" s="18"/>
      <c r="E25" s="18"/>
      <c r="F25" s="18"/>
    </row>
    <row r="26" spans="1:7" ht="12.65" customHeight="1" x14ac:dyDescent="0.25">
      <c r="A26" s="20" t="s">
        <v>84</v>
      </c>
      <c r="B26" s="17"/>
      <c r="C26" s="17"/>
      <c r="D26" s="17"/>
      <c r="E26" s="17"/>
    </row>
    <row r="27" spans="1:7" ht="13" x14ac:dyDescent="0.3">
      <c r="A27" s="20" t="s">
        <v>31</v>
      </c>
      <c r="B27" s="19"/>
      <c r="C27" s="17"/>
      <c r="D27" s="17"/>
      <c r="E27" s="17"/>
      <c r="F27" s="17"/>
    </row>
    <row r="28" spans="1:7" ht="13" x14ac:dyDescent="0.3">
      <c r="A28" s="20" t="s">
        <v>118</v>
      </c>
      <c r="B28" s="21"/>
      <c r="C28" s="21"/>
      <c r="D28" s="21"/>
      <c r="E28" s="21"/>
      <c r="F28" s="21"/>
    </row>
    <row r="29" spans="1:7" ht="12.75" customHeight="1" x14ac:dyDescent="0.25">
      <c r="A29" s="20" t="s">
        <v>119</v>
      </c>
      <c r="B29" s="17"/>
      <c r="C29" s="17"/>
      <c r="D29" s="17"/>
      <c r="E29" s="17"/>
      <c r="F29" s="17"/>
    </row>
    <row r="30" spans="1:7" ht="12.9" customHeight="1" x14ac:dyDescent="0.25">
      <c r="A30" s="20" t="s">
        <v>120</v>
      </c>
      <c r="B30" s="17"/>
      <c r="C30" s="17"/>
      <c r="D30" s="17"/>
      <c r="E30" s="17"/>
      <c r="F30" s="17"/>
    </row>
    <row r="31" spans="1:7" x14ac:dyDescent="0.25">
      <c r="A31" s="20" t="s">
        <v>121</v>
      </c>
      <c r="C31" s="17"/>
      <c r="D31" s="17"/>
      <c r="E31" s="17"/>
      <c r="F31" s="17"/>
    </row>
    <row r="32" spans="1:7" ht="12.75" customHeight="1" x14ac:dyDescent="0.25">
      <c r="A32" s="20" t="s">
        <v>99</v>
      </c>
      <c r="B32" s="20"/>
      <c r="C32" s="22"/>
      <c r="D32" s="22"/>
      <c r="E32" s="22"/>
      <c r="F32" s="22"/>
    </row>
    <row r="33" spans="1:6" ht="12.75" customHeight="1" x14ac:dyDescent="0.25">
      <c r="A33" s="20"/>
      <c r="B33" s="20"/>
      <c r="C33" s="22"/>
      <c r="D33" s="22"/>
      <c r="E33" s="22"/>
      <c r="F33" s="22"/>
    </row>
    <row r="34" spans="1:6" ht="12.75" hidden="1" customHeight="1" x14ac:dyDescent="0.25">
      <c r="A34" s="20"/>
      <c r="B34" s="20"/>
      <c r="C34" s="22"/>
      <c r="D34" s="22"/>
      <c r="E34" s="22"/>
      <c r="F34" s="22"/>
    </row>
    <row r="37" spans="1:6" ht="13" hidden="1" x14ac:dyDescent="0.3">
      <c r="A37" s="18"/>
      <c r="B37" s="18"/>
      <c r="C37" s="18"/>
      <c r="D37" s="18"/>
      <c r="E37" s="18"/>
      <c r="F37" s="18"/>
    </row>
    <row r="38" spans="1:6" ht="13" hidden="1" x14ac:dyDescent="0.3">
      <c r="A38" s="18"/>
      <c r="B38" s="18"/>
      <c r="C38" s="18"/>
      <c r="D38" s="18"/>
      <c r="E38" s="18"/>
      <c r="F38" s="18"/>
    </row>
    <row r="39" spans="1:6" ht="13" hidden="1" x14ac:dyDescent="0.3">
      <c r="A39" s="18"/>
      <c r="B39" s="18"/>
      <c r="C39" s="18"/>
      <c r="D39" s="18"/>
      <c r="E39" s="18"/>
      <c r="F39" s="18"/>
    </row>
    <row r="40" spans="1:6" ht="13" hidden="1" x14ac:dyDescent="0.3">
      <c r="A40" s="18"/>
      <c r="B40" s="18"/>
      <c r="C40" s="18"/>
      <c r="D40" s="18"/>
      <c r="E40" s="18"/>
      <c r="F40" s="18"/>
    </row>
    <row r="41" spans="1:6" ht="13" hidden="1" x14ac:dyDescent="0.3">
      <c r="A41" s="18"/>
      <c r="B41" s="18"/>
      <c r="C41" s="18"/>
      <c r="D41" s="18"/>
      <c r="E41" s="18"/>
      <c r="F41" s="18"/>
    </row>
    <row r="42" spans="1:6" x14ac:dyDescent="0.25"/>
    <row r="43" spans="1:6" x14ac:dyDescent="0.25"/>
    <row r="44" spans="1:6" x14ac:dyDescent="0.25"/>
    <row r="45" spans="1:6" x14ac:dyDescent="0.25"/>
    <row r="46" spans="1:6" x14ac:dyDescent="0.25"/>
    <row r="47" spans="1:6" x14ac:dyDescent="0.25"/>
    <row r="48" spans="1:6" x14ac:dyDescent="0.25"/>
    <row r="49" x14ac:dyDescent="0.25"/>
    <row r="50" x14ac:dyDescent="0.25"/>
    <row r="51" x14ac:dyDescent="0.25"/>
  </sheetData>
  <sheetProtection sheet="1" formatCells="0" insertRows="0" deleteRows="0"/>
  <dataConsolidate/>
  <mergeCells count="10">
    <mergeCell ref="E21:F21"/>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0 A12:A13"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A11"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A19"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C12:C20</xm:sqref>
        </x14:dataValidation>
        <x14:dataValidation type="list" errorStyle="information" operator="greaterThan" allowBlank="1" showInputMessage="1" prompt="Provide specific $ value if possible" xr:uid="{00000000-0002-0000-0500-000003000000}">
          <x14:formula1>
            <xm:f>'Summary and sign-off'!$A$39:$A$44</xm:f>
          </x14:formula1>
          <xm:sqref>E12:E20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539" ma:contentTypeDescription="" ma:contentTypeScope="" ma:versionID="aa8d61ab23ba349dbdbf6e771bd21625">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D79D72C4-64B1-41DC-903A-2759D151F6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79D7F4-D0D7-4BCB-BBEA-E7C37A64913E}">
  <ds:schemaRefs>
    <ds:schemaRef ds:uri="http://schemas.microsoft.com/office/2006/metadata/properties"/>
    <ds:schemaRef ds:uri="http://schemas.microsoft.com/office/infopath/2007/PartnerControls"/>
    <ds:schemaRef ds:uri="12165527-d881-4234-97f9-ee139a3f0c3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revision/>
  <cp:lastPrinted>2023-07-24T21:18:59Z</cp:lastPrinted>
  <dcterms:created xsi:type="dcterms:W3CDTF">2010-10-17T20:59:02Z</dcterms:created>
  <dcterms:modified xsi:type="dcterms:W3CDTF">2023-07-27T21:33:33Z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