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educationgovtnz-my.sharepoint.com/personal/woodp_moe_govt_nz/Documents/Documents/Chief Executive/CEs expense disclosure 23-24/Signed off copy/"/>
    </mc:Choice>
  </mc:AlternateContent>
  <xr:revisionPtr revIDLastSave="66" documentId="13_ncr:1_{0B255D0A-E863-4A07-B412-CE78B988DEAD}" xr6:coauthVersionLast="47" xr6:coauthVersionMax="47" xr10:uidLastSave="{6D949F3F-D5BE-4E4F-BF00-94C9D94E2991}"/>
  <bookViews>
    <workbookView xWindow="1440" yWindow="1152" windowWidth="21600" windowHeight="11328" firstSheet="1"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benefits'!$A$1:$F$30</definedName>
    <definedName name="_xlnm.Print_Area" localSheetId="0">'Guidance for agencies'!$A$1:$A$58</definedName>
    <definedName name="_xlnm.Print_Area" localSheetId="3">Hospitality!$A$1:$E$20</definedName>
    <definedName name="_xlnm.Print_Area" localSheetId="1">'Summary and sign-off'!$A$1:$F$23</definedName>
    <definedName name="_xlnm.Print_Area" localSheetId="2">Travel!$A$1:$E$51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4" l="1"/>
  <c r="C25" i="3"/>
  <c r="C13" i="2"/>
  <c r="C34" i="1"/>
  <c r="C40" i="1"/>
  <c r="C14" i="1"/>
  <c r="B6" i="13" l="1"/>
  <c r="E60" i="13"/>
  <c r="C60" i="13"/>
  <c r="C21" i="4"/>
  <c r="C20" i="4"/>
  <c r="B60" i="13" l="1"/>
  <c r="B59" i="13"/>
  <c r="D59" i="13"/>
  <c r="B58" i="13"/>
  <c r="D58" i="13"/>
  <c r="D57" i="13"/>
  <c r="B57" i="13"/>
  <c r="D56" i="13"/>
  <c r="B56" i="13"/>
  <c r="D55" i="13"/>
  <c r="B55" i="13"/>
  <c r="B2" i="4"/>
  <c r="B3" i="4"/>
  <c r="B2" i="3"/>
  <c r="B3" i="3"/>
  <c r="B2" i="2"/>
  <c r="B3" i="2"/>
  <c r="B2" i="1"/>
  <c r="B3" i="1"/>
  <c r="F58" i="13" l="1"/>
  <c r="D13" i="2" s="1"/>
  <c r="F60" i="13"/>
  <c r="E19" i="4" s="1"/>
  <c r="F59" i="13"/>
  <c r="D25" i="3" s="1"/>
  <c r="F57" i="13"/>
  <c r="D40" i="1" s="1"/>
  <c r="F56" i="13"/>
  <c r="D34" i="1" s="1"/>
  <c r="F55" i="13"/>
  <c r="D14" i="1" s="1"/>
  <c r="C13" i="13"/>
  <c r="C12" i="13"/>
  <c r="C11" i="13"/>
  <c r="C16" i="13" l="1"/>
  <c r="C17" i="13"/>
  <c r="B5" i="4" l="1"/>
  <c r="B4" i="4"/>
  <c r="B5" i="3"/>
  <c r="B4" i="3"/>
  <c r="B5" i="2"/>
  <c r="B4" i="2"/>
  <c r="B5" i="1"/>
  <c r="B4" i="1"/>
  <c r="C15" i="13" l="1"/>
  <c r="F12" i="13" l="1"/>
  <c r="C19" i="4"/>
  <c r="F11" i="13" s="1"/>
  <c r="F13" i="13" l="1"/>
  <c r="B40" i="1"/>
  <c r="B17" i="13" s="1"/>
  <c r="B34" i="1"/>
  <c r="B16" i="13" s="1"/>
  <c r="B14" i="1"/>
  <c r="B15" i="13" s="1"/>
  <c r="B25" i="3" l="1"/>
  <c r="B13" i="13" s="1"/>
  <c r="B13" i="2"/>
  <c r="B12" i="13" s="1"/>
  <c r="B11" i="13" l="1"/>
  <c r="B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7"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7"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<sst xmlns="http://schemas.openxmlformats.org/spreadsheetml/2006/main" count="292" uniqueCount="208">
  <si>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</si>
  <si>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</si>
  <si>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</si>
  <si>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</si>
  <si>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</si>
  <si>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</si>
  <si>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</si>
  <si>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</si>
  <si>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</si>
  <si>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</si>
  <si>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</si>
  <si>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</si>
  <si>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</si>
  <si>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</si>
  <si>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</si>
  <si>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</si>
  <si>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</si>
  <si>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</si>
  <si>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</si>
  <si>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</si>
  <si>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</si>
  <si>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</si>
  <si>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</si>
  <si>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</si>
  <si>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</si>
  <si>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</si>
  <si>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</si>
  <si>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</si>
  <si>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</si>
  <si>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</si>
  <si>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</si>
  <si>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</si>
  <si>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</si>
  <si>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</si>
  <si>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</si>
  <si>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</si>
  <si>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</si>
  <si>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</si>
  <si>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</si>
  <si>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</si>
  <si>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</si>
  <si>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</si>
  <si>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</si>
  <si>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</si>
  <si>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</si>
  <si>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</si>
  <si>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</si>
  <si>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</si>
  <si>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</si>
  <si>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</si>
  <si>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</si>
  <si>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</si>
  <si>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</si>
  <si>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</si>
  <si>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</si>
  <si>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</si>
  <si>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</si>
  <si>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</si>
  <si>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</si>
  <si>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</si>
  <si>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</si>
  <si>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</si>
  <si>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</si>
  <si>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</si>
  <si>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</si>
  <si>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</si>
  <si>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</si>
  <si>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</si>
  <si>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</si>
  <si>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</si>
  <si>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</si>
  <si>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</si>
  <si>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</si>
  <si>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</si>
  <si>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</si>
  <si>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</si>
  <si>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</si>
  <si>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</si>
  <si>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</si>
  <si>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</si>
  <si>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</si>
  <si>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</si>
  <si>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</si>
  <si>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</si>
  <si>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</si>
  <si>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</si>
  <si>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</si>
  <si>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</si>
  <si>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</si>
  <si>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</si>
  <si>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</si>
  <si>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</si>
  <si>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</si>
  <si>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</si>
  <si>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</si>
  <si>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</si>
  <si>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</si>
  <si>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</si>
  <si>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</si>
  <si>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</si>
  <si>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</si>
  <si>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</si>
  <si>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</si>
  <si>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</si>
  <si>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</si>
  <si>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</si>
  <si>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</si>
  <si>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</si>
  <si>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</si>
  <si>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</si>
  <si>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</si>
  <si>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</si>
  <si>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</si>
  <si>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</si>
  <si>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</si>
  <si>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</si>
  <si>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</si>
  <si>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</si>
  <si>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</si>
  <si>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</si>
  <si>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</si>
  <si>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</si>
  <si>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</si>
  <si>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</si>
  <si>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</si>
  <si>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</si>
  <si>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</si>
  <si>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</si>
  <si>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</si>
  <si>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</si>
  <si>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</si>
  <si>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</si>
  <si>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</si>
  <si>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</si>
  <si>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</si>
  <si>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</si>
  <si>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</si>
  <si>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</si>
  <si>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</si>
  <si>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</si>
  <si>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</si>
  <si>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</si>
  <si>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</si>
  <si>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</si>
  <si>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</si>
  <si>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</si>
  <si>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</si>
  <si>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</si>
  <si>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</si>
  <si>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</si>
  <si>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</si>
  <si>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</si>
  <si>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</si>
  <si>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</si>
  <si>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</si>
  <si>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</si>
  <si>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</si>
  <si>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</si>
  <si>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</si>
  <si>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</si>
  <si>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</si>
  <si>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</si>
  <si>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</si>
  <si>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</si>
  <si>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</si>
  <si>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</si>
  <si>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</si>
  <si>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</si>
  <si>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</si>
  <si>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</si>
  <si>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</si>
  <si>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Ministry of Education</t>
  </si>
  <si>
    <t xml:space="preserve">Iona Holsted </t>
  </si>
  <si>
    <t>Nil international travel</t>
  </si>
  <si>
    <t xml:space="preserve">Nil local travel </t>
  </si>
  <si>
    <t>Nil hospitality offered</t>
  </si>
  <si>
    <t>Mobile phone charges</t>
  </si>
  <si>
    <t xml:space="preserve">Book: All the Time, Everytime, All of Us, Everywhere Iain Taylor </t>
  </si>
  <si>
    <t>Gifted to MoE Library</t>
  </si>
  <si>
    <t>Iain Taylor, Principal Manurewa Intermediate School</t>
  </si>
  <si>
    <t>Dinner - Minister of Education - PRC</t>
  </si>
  <si>
    <t>Dinner - Premier of PRC</t>
  </si>
  <si>
    <t xml:space="preserve">2024 Fulbright NZ Awards </t>
  </si>
  <si>
    <t xml:space="preserve">Accommodation Portside Hotel </t>
  </si>
  <si>
    <t xml:space="preserve"> </t>
  </si>
  <si>
    <t xml:space="preserve">Accommodation Novotel Rotorua </t>
  </si>
  <si>
    <t xml:space="preserve">Attend Waitangi Commemorations </t>
  </si>
  <si>
    <t xml:space="preserve">Sector Visit and attend and Ngarimu VC &amp; 28th (Māori) Battalion Memorial Scholarship Fund Board Hui  </t>
  </si>
  <si>
    <t>Flight one person Wellington to Blenheim and return including booking fee</t>
  </si>
  <si>
    <t>Sector visit - Blenheim</t>
  </si>
  <si>
    <t xml:space="preserve">Attend Ngarimu VC &amp; 28th (Māori) Battalion Memorial Scholarship Fund Board Hui </t>
  </si>
  <si>
    <t>Accommodation Emerald Hotel, Gisborne</t>
  </si>
  <si>
    <t>Flight one person Wellington to Gisborne (27 July) and return to Wellington (28 July) including booking fee</t>
  </si>
  <si>
    <t>Flight one person Wellington / Auckland / Rotorua (9 August) and return to Wellington (10 August) including booking fee</t>
  </si>
  <si>
    <t>Sector visit - Auckland and Rotorua</t>
  </si>
  <si>
    <t>Flight one person Wellington / Auckland / Whangarei (1 February) and return to Wellington 4 February)  including booking fee</t>
  </si>
  <si>
    <t>Flight one person Wellington to Gisborne (21 March) and return to Wellington (22 March) including booking fee</t>
  </si>
  <si>
    <t>Flight one person Wellington to Blenheim (8 September) and return to Wellington fron Nelson (10 September) including booking fee</t>
  </si>
  <si>
    <t>Accommodation Copthorne Bay of Islands</t>
  </si>
  <si>
    <t>James Shilling, CFO</t>
  </si>
  <si>
    <t>Minister of Foreign Affairs</t>
  </si>
  <si>
    <t>MFAT / VCO</t>
  </si>
  <si>
    <t>Matariki Celebration, Rotorua</t>
  </si>
  <si>
    <t>Ngāti Whakaue supported bt the Associate Minister for Arts, Culture and Heritage</t>
  </si>
  <si>
    <t xml:space="preserve">Dinner - visit of the (UK) President of the Institution of Civil Engineers </t>
  </si>
  <si>
    <t>British High Commission</t>
  </si>
  <si>
    <t>University of Auckland</t>
  </si>
  <si>
    <t>Dinner - Gala Dinner of the Asia Pacific Rim Universities Annual Presidents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</si>
</sst>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3">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13" sqref="A13"/>
    </sheetView>
  </sheetViews>
  <sheetFormatPr defaultColWidth="0" defaultRowHeight="13.8" zeroHeight="1" x14ac:dyDescent="0.25"/>
  <cols>
    <col min="1" max="1" width="219.33203125" style="41" customWidth="1"/>
    <col min="2" max="2" width="33.33203125" style="40" customWidth="1"/>
    <col min="3" max="16384" width="8.6640625" hidden="1"/>
  </cols>
  <sheetData>
    <row r="1" spans="1:2" ht="23.25" customHeight="1" x14ac:dyDescent="0.25">
      <c r="A1" s="39" t="s">
        <v>0</v>
      </c>
    </row>
    <row r="2" spans="1:2" ht="33" customHeight="1" x14ac:dyDescent="0.25">
      <c r="A2" s="103" t="s">
        <v>1</v>
      </c>
    </row>
    <row r="3" spans="1:2" ht="17.25" customHeight="1" x14ac:dyDescent="0.25"/>
    <row r="4" spans="1:2" ht="23.25" customHeight="1" x14ac:dyDescent="0.25">
      <c r="A4" s="129" t="s">
        <v>2</v>
      </c>
    </row>
    <row r="5" spans="1:2" ht="17.25" customHeight="1" x14ac:dyDescent="0.25"/>
    <row r="6" spans="1:2" ht="23.25" customHeight="1" x14ac:dyDescent="0.25">
      <c r="A6" s="42" t="s">
        <v>3</v>
      </c>
    </row>
    <row r="7" spans="1:2" ht="17.25" customHeight="1" x14ac:dyDescent="0.25">
      <c r="A7" s="43" t="s">
        <v>4</v>
      </c>
    </row>
    <row r="8" spans="1:2" ht="17.25" customHeight="1" x14ac:dyDescent="0.25">
      <c r="A8" s="43" t="s">
        <v>5</v>
      </c>
    </row>
    <row r="9" spans="1:2" ht="17.25" customHeight="1" x14ac:dyDescent="0.25">
      <c r="A9" s="43"/>
    </row>
    <row r="10" spans="1:2" ht="23.25" customHeight="1" x14ac:dyDescent="0.25">
      <c r="A10" s="42" t="s">
        <v>6</v>
      </c>
      <c r="B10" s="69" t="s">
        <v>7</v>
      </c>
    </row>
    <row r="11" spans="1:2" ht="17.25" customHeight="1" x14ac:dyDescent="0.25">
      <c r="A11" s="44" t="s">
        <v>8</v>
      </c>
    </row>
    <row r="12" spans="1:2" ht="17.25" customHeight="1" x14ac:dyDescent="0.25">
      <c r="A12" s="43" t="s">
        <v>9</v>
      </c>
    </row>
    <row r="13" spans="1:2" ht="17.25" customHeight="1" x14ac:dyDescent="0.25">
      <c r="A13" s="43" t="s">
        <v>10</v>
      </c>
    </row>
    <row r="14" spans="1:2" ht="17.25" customHeight="1" x14ac:dyDescent="0.25">
      <c r="A14" s="45" t="s">
        <v>11</v>
      </c>
    </row>
    <row r="15" spans="1:2" ht="17.25" customHeight="1" x14ac:dyDescent="0.25">
      <c r="A15" s="43" t="s">
        <v>12</v>
      </c>
    </row>
    <row r="16" spans="1:2" ht="17.25" customHeight="1" x14ac:dyDescent="0.25">
      <c r="A16" s="43"/>
    </row>
    <row r="17" spans="1:1" ht="23.25" customHeight="1" x14ac:dyDescent="0.25">
      <c r="A17" s="42" t="s">
        <v>13</v>
      </c>
    </row>
    <row r="18" spans="1:1" ht="17.25" customHeight="1" x14ac:dyDescent="0.25">
      <c r="A18" s="45" t="s">
        <v>14</v>
      </c>
    </row>
    <row r="19" spans="1:1" ht="17.25" customHeight="1" x14ac:dyDescent="0.25">
      <c r="A19" s="45" t="s">
        <v>15</v>
      </c>
    </row>
    <row r="20" spans="1:1" ht="17.25" customHeight="1" x14ac:dyDescent="0.25">
      <c r="A20" s="65" t="s">
        <v>16</v>
      </c>
    </row>
    <row r="21" spans="1:1" ht="17.25" customHeight="1" x14ac:dyDescent="0.25">
      <c r="A21" s="46"/>
    </row>
    <row r="22" spans="1:1" ht="23.25" customHeight="1" x14ac:dyDescent="0.25">
      <c r="A22" s="42" t="s">
        <v>17</v>
      </c>
    </row>
    <row r="23" spans="1:1" ht="17.25" customHeight="1" x14ac:dyDescent="0.25">
      <c r="A23" s="46" t="s">
        <v>18</v>
      </c>
    </row>
    <row r="24" spans="1:1" ht="17.25" customHeight="1" x14ac:dyDescent="0.25">
      <c r="A24" s="46"/>
    </row>
    <row r="25" spans="1:1" ht="23.25" customHeight="1" x14ac:dyDescent="0.25">
      <c r="A25" s="42" t="s">
        <v>19</v>
      </c>
    </row>
    <row r="26" spans="1:1" ht="17.25" customHeight="1" x14ac:dyDescent="0.25">
      <c r="A26" s="47" t="s">
        <v>20</v>
      </c>
    </row>
    <row r="27" spans="1:1" ht="32.25" customHeight="1" x14ac:dyDescent="0.25">
      <c r="A27" s="45" t="s">
        <v>21</v>
      </c>
    </row>
    <row r="28" spans="1:1" ht="17.25" customHeight="1" x14ac:dyDescent="0.25">
      <c r="A28" s="47" t="s">
        <v>22</v>
      </c>
    </row>
    <row r="29" spans="1:1" ht="32.25" customHeight="1" x14ac:dyDescent="0.25">
      <c r="A29" s="45" t="s">
        <v>23</v>
      </c>
    </row>
    <row r="30" spans="1:1" ht="17.25" customHeight="1" x14ac:dyDescent="0.25">
      <c r="A30" s="47" t="s">
        <v>24</v>
      </c>
    </row>
    <row r="31" spans="1:1" ht="17.25" customHeight="1" x14ac:dyDescent="0.25">
      <c r="A31" s="45" t="s">
        <v>25</v>
      </c>
    </row>
    <row r="32" spans="1:1" ht="17.25" customHeight="1" x14ac:dyDescent="0.25">
      <c r="A32" s="47" t="s">
        <v>26</v>
      </c>
    </row>
    <row r="33" spans="1:1" ht="32.25" customHeight="1" x14ac:dyDescent="0.25">
      <c r="A33" s="45" t="s">
        <v>27</v>
      </c>
    </row>
    <row r="34" spans="1:1" ht="32.25" customHeight="1" x14ac:dyDescent="0.25">
      <c r="A34" s="44" t="s">
        <v>28</v>
      </c>
    </row>
    <row r="35" spans="1:1" ht="17.25" customHeight="1" x14ac:dyDescent="0.25">
      <c r="A35" s="47" t="s">
        <v>29</v>
      </c>
    </row>
    <row r="36" spans="1:1" ht="32.25" customHeight="1" x14ac:dyDescent="0.25">
      <c r="A36" s="45" t="s">
        <v>30</v>
      </c>
    </row>
    <row r="37" spans="1:1" ht="32.25" customHeight="1" x14ac:dyDescent="0.25">
      <c r="A37" s="45" t="s">
        <v>31</v>
      </c>
    </row>
    <row r="38" spans="1:1" ht="32.25" customHeight="1" x14ac:dyDescent="0.25">
      <c r="A38" s="45" t="s">
        <v>32</v>
      </c>
    </row>
    <row r="39" spans="1:1" ht="17.25" customHeight="1" x14ac:dyDescent="0.25">
      <c r="A39" s="44"/>
    </row>
    <row r="40" spans="1:1" ht="22.5" customHeight="1" x14ac:dyDescent="0.25">
      <c r="A40" s="42" t="s">
        <v>33</v>
      </c>
    </row>
    <row r="41" spans="1:1" ht="17.25" customHeight="1" x14ac:dyDescent="0.25">
      <c r="A41" s="51" t="s">
        <v>34</v>
      </c>
    </row>
    <row r="42" spans="1:1" ht="17.25" customHeight="1" x14ac:dyDescent="0.25">
      <c r="A42" s="48" t="s">
        <v>35</v>
      </c>
    </row>
    <row r="43" spans="1:1" ht="17.25" customHeight="1" x14ac:dyDescent="0.25">
      <c r="A43" s="46" t="s">
        <v>36</v>
      </c>
    </row>
    <row r="44" spans="1:1" ht="32.25" customHeight="1" x14ac:dyDescent="0.25">
      <c r="A44" s="46" t="s">
        <v>37</v>
      </c>
    </row>
    <row r="45" spans="1:1" ht="32.25" customHeight="1" x14ac:dyDescent="0.25">
      <c r="A45" s="46" t="s">
        <v>38</v>
      </c>
    </row>
    <row r="46" spans="1:1" ht="17.25" customHeight="1" x14ac:dyDescent="0.25">
      <c r="A46" s="49" t="s">
        <v>39</v>
      </c>
    </row>
    <row r="47" spans="1:1" ht="32.25" customHeight="1" x14ac:dyDescent="0.25">
      <c r="A47" s="45" t="s">
        <v>40</v>
      </c>
    </row>
    <row r="48" spans="1:1" ht="32.25" customHeight="1" x14ac:dyDescent="0.25">
      <c r="A48" s="45" t="s">
        <v>41</v>
      </c>
    </row>
    <row r="49" spans="1:1" ht="32.25" customHeight="1" x14ac:dyDescent="0.25">
      <c r="A49" s="46" t="s">
        <v>42</v>
      </c>
    </row>
    <row r="50" spans="1:1" ht="17.25" customHeight="1" x14ac:dyDescent="0.25">
      <c r="A50" s="46" t="s">
        <v>43</v>
      </c>
    </row>
    <row r="51" spans="1:1" x14ac:dyDescent="0.25">
      <c r="A51" s="46" t="s">
        <v>44</v>
      </c>
    </row>
    <row r="52" spans="1:1" ht="17.25" customHeight="1" x14ac:dyDescent="0.25">
      <c r="A52" s="46"/>
    </row>
    <row r="53" spans="1:1" ht="22.5" customHeight="1" x14ac:dyDescent="0.25">
      <c r="A53" s="42" t="s">
        <v>45</v>
      </c>
    </row>
    <row r="54" spans="1:1" ht="32.25" customHeight="1" x14ac:dyDescent="0.25">
      <c r="A54" s="131" t="s">
        <v>46</v>
      </c>
    </row>
    <row r="55" spans="1:1" ht="17.25" customHeight="1" x14ac:dyDescent="0.25">
      <c r="A55" s="50" t="s">
        <v>47</v>
      </c>
    </row>
    <row r="56" spans="1:1" ht="17.25" customHeight="1" x14ac:dyDescent="0.25">
      <c r="A56" s="51" t="s">
        <v>48</v>
      </c>
    </row>
    <row r="57" spans="1:1" ht="17.25" customHeight="1" x14ac:dyDescent="0.25">
      <c r="A57" s="65" t="s">
        <v>49</v>
      </c>
    </row>
    <row r="58" spans="1:1" ht="17.25" customHeight="1" x14ac:dyDescent="0.25">
      <c r="A58" s="130" t="s">
        <v>50</v>
      </c>
    </row>
    <row r="59" spans="1:1" x14ac:dyDescent="0.25"/>
    <row r="61" spans="1:1" hidden="1" x14ac:dyDescent="0.25">
      <c r="A61" s="52"/>
    </row>
    <row r="62" spans="1:1" x14ac:dyDescent="0.25"/>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opLeftCell="A9" zoomScaleNormal="100" workbookViewId="0">
      <selection activeCell="B16" sqref="B16"/>
    </sheetView>
  </sheetViews>
  <sheetFormatPr defaultColWidth="0" defaultRowHeight="13.2" zeroHeight="1" x14ac:dyDescent="0.25"/>
  <cols>
    <col min="1" max="1" width="35.6640625" customWidth="1"/>
    <col min="2" max="2" width="21.5546875" customWidth="1"/>
    <col min="3" max="3" width="33.5546875" customWidth="1"/>
    <col min="4" max="4" width="4.44140625" customWidth="1"/>
    <col min="5" max="5" width="29" customWidth="1"/>
    <col min="6" max="6" width="19" customWidth="1"/>
    <col min="7" max="7" width="42" customWidth="1"/>
    <col min="8" max="11" width="9.109375" hidden="1" customWidth="1"/>
    <col min="12" max="16384" width="9.109375" hidden="1"/>
  </cols>
  <sheetData>
    <row r="1" spans="1:11" ht="26.25" customHeight="1" x14ac:dyDescent="0.25">
      <c r="A1" s="135" t="s">
        <v>51</v>
      </c>
      <c r="B1" s="135"/>
      <c r="C1" s="135"/>
      <c r="D1" s="135"/>
      <c r="E1" s="135"/>
      <c r="F1" s="135"/>
      <c r="G1" s="17"/>
      <c r="H1" s="17"/>
      <c r="I1" s="17"/>
      <c r="J1" s="17"/>
      <c r="K1" s="17"/>
    </row>
    <row r="2" spans="1:11" ht="21" customHeight="1" x14ac:dyDescent="0.25">
      <c r="A2" s="3" t="s">
        <v>52</v>
      </c>
      <c r="B2" s="136" t="s">
        <v>171</v>
      </c>
      <c r="C2" s="136"/>
      <c r="D2" s="136"/>
      <c r="E2" s="136"/>
      <c r="F2" s="136"/>
      <c r="G2" s="17"/>
      <c r="H2" s="17"/>
      <c r="I2" s="17"/>
      <c r="J2" s="17"/>
      <c r="K2" s="17"/>
    </row>
    <row r="3" spans="1:11" ht="15.6" x14ac:dyDescent="0.25">
      <c r="A3" s="3" t="s">
        <v>53</v>
      </c>
      <c r="B3" s="136" t="s">
        <v>172</v>
      </c>
      <c r="C3" s="136"/>
      <c r="D3" s="136"/>
      <c r="E3" s="136"/>
      <c r="F3" s="136"/>
      <c r="G3" s="17"/>
      <c r="H3" s="17"/>
      <c r="I3" s="17"/>
      <c r="J3" s="17"/>
      <c r="K3" s="17"/>
    </row>
    <row r="4" spans="1:11" ht="21" customHeight="1" x14ac:dyDescent="0.25">
      <c r="A4" s="3" t="s">
        <v>54</v>
      </c>
      <c r="B4" s="137">
        <v>45108</v>
      </c>
      <c r="C4" s="137"/>
      <c r="D4" s="137"/>
      <c r="E4" s="137"/>
      <c r="F4" s="137"/>
      <c r="G4" s="17"/>
      <c r="H4" s="17"/>
      <c r="I4" s="17"/>
      <c r="J4" s="17"/>
      <c r="K4" s="17"/>
    </row>
    <row r="5" spans="1:11" ht="21" customHeight="1" x14ac:dyDescent="0.25">
      <c r="A5" s="3" t="s">
        <v>55</v>
      </c>
      <c r="B5" s="137">
        <v>45473</v>
      </c>
      <c r="C5" s="137"/>
      <c r="D5" s="137"/>
      <c r="E5" s="137"/>
      <c r="F5" s="137"/>
      <c r="G5" s="17"/>
      <c r="H5" s="17"/>
      <c r="I5" s="17"/>
      <c r="J5" s="17"/>
      <c r="K5" s="17"/>
    </row>
    <row r="6" spans="1:11" ht="21" customHeight="1" x14ac:dyDescent="0.25">
      <c r="A6" s="3" t="s">
        <v>56</v>
      </c>
      <c r="B6" s="134" t="str">
        <f>IF(AND(Travel!B7&lt;&gt;A30,Hospitality!B7&lt;&gt;A30,'All other expenses'!B7&lt;&gt;A30,'Gifts and benefits'!B7&lt;&gt;A30),A31,IF(AND(Travel!B7=A30,Hospitality!B7=A30,'All other expenses'!B7=A30,'Gifts and benefits'!B7=A30),A33,A32))</f>
        <v>Data and totals checked on all sheets</v>
      </c>
      <c r="C6" s="134"/>
      <c r="D6" s="134"/>
      <c r="E6" s="134"/>
      <c r="F6" s="134"/>
      <c r="G6" s="23"/>
      <c r="H6" s="17"/>
      <c r="I6" s="17"/>
      <c r="J6" s="17"/>
      <c r="K6" s="17"/>
    </row>
    <row r="7" spans="1:11" ht="31.2" x14ac:dyDescent="0.25">
      <c r="A7" s="3" t="s">
        <v>57</v>
      </c>
      <c r="B7" s="133" t="s">
        <v>90</v>
      </c>
      <c r="C7" s="133"/>
      <c r="D7" s="133"/>
      <c r="E7" s="133"/>
      <c r="F7" s="133"/>
      <c r="G7" s="23"/>
      <c r="H7" s="17"/>
      <c r="I7" s="17"/>
      <c r="J7" s="17"/>
      <c r="K7" s="17"/>
    </row>
    <row r="8" spans="1:11" ht="25.5" customHeight="1" x14ac:dyDescent="0.25">
      <c r="A8" s="3" t="s">
        <v>59</v>
      </c>
      <c r="B8" s="133" t="s">
        <v>199</v>
      </c>
      <c r="C8" s="133"/>
      <c r="D8" s="133"/>
      <c r="E8" s="133"/>
      <c r="F8" s="133"/>
      <c r="G8" s="23"/>
      <c r="H8" s="17"/>
      <c r="I8" s="17"/>
      <c r="J8" s="17"/>
      <c r="K8" s="17"/>
    </row>
    <row r="9" spans="1:11" ht="66.75" customHeight="1" x14ac:dyDescent="0.25">
      <c r="A9" s="132" t="s">
        <v>61</v>
      </c>
      <c r="B9" s="132"/>
      <c r="C9" s="132"/>
      <c r="D9" s="132"/>
      <c r="E9" s="132"/>
      <c r="F9" s="132"/>
      <c r="G9" s="23"/>
      <c r="H9" s="17"/>
      <c r="I9" s="17"/>
      <c r="J9" s="17"/>
      <c r="K9" s="17"/>
    </row>
    <row r="10" spans="1:11" s="93" customFormat="1" ht="36" customHeight="1" x14ac:dyDescent="0.25">
      <c r="A10" s="87" t="s">
        <v>62</v>
      </c>
      <c r="B10" s="88" t="s">
        <v>63</v>
      </c>
      <c r="C10" s="88" t="s">
        <v>64</v>
      </c>
      <c r="D10" s="89"/>
      <c r="E10" s="90" t="s">
        <v>29</v>
      </c>
      <c r="F10" s="91" t="s">
        <v>65</v>
      </c>
      <c r="G10" s="92"/>
      <c r="H10" s="92"/>
      <c r="I10" s="92"/>
      <c r="J10" s="92"/>
      <c r="K10" s="92"/>
    </row>
    <row r="11" spans="1:11" ht="27.75" customHeight="1" x14ac:dyDescent="0.3">
      <c r="A11" s="8" t="s">
        <v>66</v>
      </c>
      <c r="B11" s="59">
        <f>B15+B16+B17</f>
        <v>4845.45</v>
      </c>
      <c r="C11" s="66" t="str">
        <f>IF(Travel!B6="",A34,Travel!B6)</f>
        <v>Figures exclude GST</v>
      </c>
      <c r="D11" s="6"/>
      <c r="E11" s="8" t="s">
        <v>67</v>
      </c>
      <c r="F11" s="33">
        <f>'Gifts and benefits'!C19</f>
        <v>7</v>
      </c>
      <c r="G11" s="29"/>
      <c r="H11" s="29"/>
      <c r="I11" s="29"/>
      <c r="J11" s="29"/>
      <c r="K11" s="29"/>
    </row>
    <row r="12" spans="1:11" ht="27.75" customHeight="1" x14ac:dyDescent="0.3">
      <c r="A12" s="8" t="s">
        <v>24</v>
      </c>
      <c r="B12" s="59">
        <f>Hospitality!B13</f>
        <v>0</v>
      </c>
      <c r="C12" s="66" t="str">
        <f>IF(Hospitality!B6="",A34,Hospitality!B6)</f>
        <v>Figures exclude GST</v>
      </c>
      <c r="D12" s="6"/>
      <c r="E12" s="8" t="s">
        <v>68</v>
      </c>
      <c r="F12" s="33">
        <f>'Gifts and benefits'!C20</f>
        <v>3</v>
      </c>
      <c r="G12" s="29"/>
      <c r="H12" s="29"/>
      <c r="I12" s="29"/>
      <c r="J12" s="29"/>
      <c r="K12" s="29"/>
    </row>
    <row r="13" spans="1:11" ht="27.75" customHeight="1" x14ac:dyDescent="0.25">
      <c r="A13" s="8" t="s">
        <v>69</v>
      </c>
      <c r="B13" s="59">
        <f>'All other expenses'!B25</f>
        <v>687.33</v>
      </c>
      <c r="C13" s="66" t="str">
        <f>IF('All other expenses'!B6="",A34,'All other expenses'!B6)</f>
        <v>Figures exclude GST</v>
      </c>
      <c r="D13" s="6"/>
      <c r="E13" s="8" t="s">
        <v>70</v>
      </c>
      <c r="F13" s="33">
        <f>'Gifts and benefits'!C21</f>
        <v>4</v>
      </c>
      <c r="G13" s="17"/>
      <c r="H13" s="17"/>
      <c r="I13" s="17"/>
      <c r="J13" s="17"/>
      <c r="K13" s="17"/>
    </row>
    <row r="14" spans="1:11" ht="12.75" customHeight="1" x14ac:dyDescent="0.25">
      <c r="A14" s="7"/>
      <c r="B14" s="60"/>
      <c r="C14" s="67"/>
      <c r="D14" s="34"/>
      <c r="E14" s="6"/>
      <c r="F14" s="35"/>
      <c r="G14" s="17"/>
      <c r="H14" s="17"/>
      <c r="I14" s="17"/>
      <c r="J14" s="17"/>
      <c r="K14" s="17"/>
    </row>
    <row r="15" spans="1:11" ht="27.75" customHeight="1" x14ac:dyDescent="0.25">
      <c r="A15" s="9" t="s">
        <v>71</v>
      </c>
      <c r="B15" s="61">
        <f>Travel!B14</f>
        <v>0</v>
      </c>
      <c r="C15" s="68" t="str">
        <f>C11</f>
        <v>Figures exclude GST</v>
      </c>
      <c r="D15" s="6"/>
      <c r="E15" s="6"/>
      <c r="F15" s="35"/>
      <c r="G15" s="17"/>
      <c r="H15" s="17"/>
      <c r="I15" s="17"/>
      <c r="J15" s="17"/>
      <c r="K15" s="17"/>
    </row>
    <row r="16" spans="1:11" ht="27.75" customHeight="1" x14ac:dyDescent="0.25">
      <c r="A16" s="9" t="s">
        <v>72</v>
      </c>
      <c r="B16" s="61">
        <f>Travel!B34</f>
        <v>4845.45</v>
      </c>
      <c r="C16" s="68" t="str">
        <f>C11</f>
        <v>Figures exclude GST</v>
      </c>
      <c r="D16" s="36"/>
      <c r="E16" s="6"/>
      <c r="F16" s="37"/>
      <c r="G16" s="17"/>
      <c r="H16" s="17"/>
      <c r="I16" s="17"/>
      <c r="J16" s="17"/>
      <c r="K16" s="17"/>
    </row>
    <row r="17" spans="1:11" ht="27.75" customHeight="1" x14ac:dyDescent="0.25">
      <c r="A17" s="9" t="s">
        <v>73</v>
      </c>
      <c r="B17" s="61">
        <f>Travel!B40</f>
        <v>0</v>
      </c>
      <c r="C17" s="68" t="str">
        <f>C11</f>
        <v>Figures exclude GST</v>
      </c>
      <c r="D17" s="6"/>
      <c r="E17" s="6"/>
      <c r="F17" s="37"/>
      <c r="G17" s="17"/>
      <c r="H17" s="17"/>
      <c r="I17" s="17"/>
      <c r="J17" s="17"/>
      <c r="K17" s="17"/>
    </row>
    <row r="18" spans="1:11" ht="27.75" customHeight="1" x14ac:dyDescent="0.25">
      <c r="A18" s="17"/>
      <c r="B18" s="19"/>
      <c r="C18" s="17"/>
      <c r="D18" s="5"/>
      <c r="E18" s="5"/>
      <c r="F18" s="28"/>
      <c r="G18" s="17"/>
      <c r="H18" s="17"/>
      <c r="I18" s="17"/>
      <c r="J18" s="17"/>
      <c r="K18" s="17"/>
    </row>
    <row r="19" spans="1:11" x14ac:dyDescent="0.25">
      <c r="A19" s="18" t="s">
        <v>74</v>
      </c>
      <c r="B19" s="19"/>
      <c r="C19" s="17"/>
      <c r="D19" s="17"/>
      <c r="E19" s="17"/>
      <c r="F19" s="17"/>
      <c r="G19" s="17"/>
      <c r="H19" s="17"/>
      <c r="I19" s="17"/>
      <c r="J19" s="17"/>
      <c r="K19" s="17"/>
    </row>
    <row r="20" spans="1:11" x14ac:dyDescent="0.25">
      <c r="A20" s="20" t="s">
        <v>75</v>
      </c>
      <c r="D20" s="17"/>
      <c r="E20" s="17"/>
      <c r="F20" s="17"/>
      <c r="G20" s="17"/>
      <c r="H20" s="17"/>
      <c r="I20" s="17"/>
      <c r="J20" s="17"/>
      <c r="K20" s="17"/>
    </row>
    <row r="21" spans="1:11" ht="12.6" customHeight="1" x14ac:dyDescent="0.25">
      <c r="A21" s="20" t="s">
        <v>76</v>
      </c>
      <c r="D21" s="17"/>
      <c r="E21" s="17"/>
      <c r="F21" s="17"/>
      <c r="G21" s="17"/>
      <c r="H21" s="17"/>
      <c r="I21" s="17"/>
      <c r="J21" s="17"/>
      <c r="K21" s="17"/>
    </row>
    <row r="22" spans="1:11" ht="12.6" customHeight="1" x14ac:dyDescent="0.25">
      <c r="A22" s="20" t="s">
        <v>77</v>
      </c>
      <c r="D22" s="17"/>
      <c r="E22" s="17"/>
      <c r="F22" s="17"/>
      <c r="G22" s="17"/>
      <c r="H22" s="17"/>
      <c r="I22" s="17"/>
      <c r="J22" s="17"/>
      <c r="K22" s="17"/>
    </row>
    <row r="23" spans="1:11" ht="12.6" customHeight="1" x14ac:dyDescent="0.25">
      <c r="A23" s="20" t="s">
        <v>78</v>
      </c>
      <c r="D23" s="17"/>
      <c r="E23" s="17"/>
      <c r="F23" s="17"/>
      <c r="G23" s="17"/>
      <c r="H23" s="17"/>
      <c r="I23" s="17"/>
      <c r="J23" s="17"/>
      <c r="K23" s="17"/>
    </row>
    <row r="24" spans="1:11" x14ac:dyDescent="0.25">
      <c r="A24" s="26"/>
      <c r="B24" s="17"/>
      <c r="C24" s="17"/>
      <c r="D24" s="17"/>
      <c r="E24" s="17"/>
      <c r="F24" s="17"/>
      <c r="G24" s="17"/>
      <c r="H24" s="17"/>
      <c r="I24" s="17"/>
      <c r="J24" s="17"/>
      <c r="K24" s="17"/>
    </row>
    <row r="25" spans="1:11" hidden="1" x14ac:dyDescent="0.25">
      <c r="A25" s="12" t="s">
        <v>79</v>
      </c>
      <c r="B25" s="13"/>
      <c r="C25" s="13"/>
      <c r="D25" s="13"/>
      <c r="E25" s="13"/>
      <c r="F25" s="13"/>
      <c r="G25" s="17"/>
      <c r="H25" s="17"/>
      <c r="I25" s="17"/>
      <c r="J25" s="17"/>
      <c r="K25" s="17"/>
    </row>
    <row r="26" spans="1:11" ht="12.75" hidden="1" customHeight="1" x14ac:dyDescent="0.25">
      <c r="A26" s="11" t="s">
        <v>80</v>
      </c>
      <c r="B26" s="4"/>
      <c r="C26" s="4"/>
      <c r="D26" s="11"/>
      <c r="E26" s="11"/>
      <c r="F26" s="11"/>
      <c r="G26" s="17"/>
      <c r="H26" s="17"/>
      <c r="I26" s="17"/>
      <c r="J26" s="17"/>
      <c r="K26" s="17"/>
    </row>
    <row r="27" spans="1:11" hidden="1" x14ac:dyDescent="0.25">
      <c r="A27" s="10" t="s">
        <v>81</v>
      </c>
      <c r="B27" s="10"/>
      <c r="C27" s="10"/>
      <c r="D27" s="10"/>
      <c r="E27" s="10"/>
      <c r="F27" s="10"/>
      <c r="G27" s="17"/>
      <c r="H27" s="17"/>
      <c r="I27" s="17"/>
      <c r="J27" s="17"/>
      <c r="K27" s="17"/>
    </row>
    <row r="28" spans="1:11" hidden="1" x14ac:dyDescent="0.25">
      <c r="A28" s="10" t="s">
        <v>82</v>
      </c>
      <c r="B28" s="10"/>
      <c r="C28" s="10"/>
      <c r="D28" s="10"/>
      <c r="E28" s="10"/>
      <c r="F28" s="10"/>
      <c r="G28" s="17"/>
      <c r="H28" s="17"/>
      <c r="I28" s="17"/>
      <c r="J28" s="17"/>
      <c r="K28" s="17"/>
    </row>
    <row r="29" spans="1:11" hidden="1" x14ac:dyDescent="0.25">
      <c r="A29" s="11" t="s">
        <v>83</v>
      </c>
      <c r="B29" s="11"/>
      <c r="C29" s="11"/>
      <c r="D29" s="11"/>
      <c r="E29" s="11"/>
      <c r="F29" s="11"/>
      <c r="G29" s="17"/>
      <c r="H29" s="17"/>
      <c r="I29" s="17"/>
      <c r="J29" s="17"/>
      <c r="K29" s="17"/>
    </row>
    <row r="30" spans="1:11" hidden="1" x14ac:dyDescent="0.25">
      <c r="A30" s="11" t="s">
        <v>84</v>
      </c>
      <c r="B30" s="11"/>
      <c r="C30" s="11"/>
      <c r="D30" s="11"/>
      <c r="E30" s="11"/>
      <c r="F30" s="11"/>
      <c r="G30" s="17"/>
      <c r="H30" s="17"/>
      <c r="I30" s="17"/>
      <c r="J30" s="17"/>
      <c r="K30" s="17"/>
    </row>
    <row r="31" spans="1:11" hidden="1" x14ac:dyDescent="0.25">
      <c r="A31" s="10" t="s">
        <v>85</v>
      </c>
      <c r="B31" s="10"/>
      <c r="C31" s="10"/>
      <c r="D31" s="10"/>
      <c r="E31" s="10"/>
      <c r="F31" s="10"/>
      <c r="G31" s="17"/>
      <c r="H31" s="17"/>
      <c r="I31" s="17"/>
      <c r="J31" s="17"/>
      <c r="K31" s="17"/>
    </row>
    <row r="32" spans="1:11" hidden="1" x14ac:dyDescent="0.25">
      <c r="A32" s="10" t="s">
        <v>86</v>
      </c>
      <c r="B32" s="10"/>
      <c r="C32" s="10"/>
      <c r="D32" s="10"/>
      <c r="E32" s="10"/>
      <c r="F32" s="10"/>
      <c r="G32" s="17"/>
      <c r="H32" s="17"/>
      <c r="I32" s="17"/>
      <c r="J32" s="17"/>
      <c r="K32" s="17"/>
    </row>
    <row r="33" spans="1:11" hidden="1" x14ac:dyDescent="0.25">
      <c r="A33" s="10" t="s">
        <v>87</v>
      </c>
      <c r="B33" s="10"/>
      <c r="C33" s="10"/>
      <c r="D33" s="10"/>
      <c r="E33" s="10"/>
      <c r="F33" s="10"/>
      <c r="G33" s="17"/>
      <c r="H33" s="17"/>
      <c r="I33" s="17"/>
      <c r="J33" s="17"/>
      <c r="K33" s="17"/>
    </row>
    <row r="34" spans="1:11" hidden="1" x14ac:dyDescent="0.25">
      <c r="A34" s="11" t="s">
        <v>88</v>
      </c>
      <c r="B34" s="11"/>
      <c r="C34" s="11"/>
      <c r="D34" s="11"/>
      <c r="E34" s="11"/>
      <c r="F34" s="11"/>
      <c r="G34" s="17"/>
      <c r="H34" s="17"/>
      <c r="I34" s="17"/>
      <c r="J34" s="17"/>
      <c r="K34" s="17"/>
    </row>
    <row r="35" spans="1:11" hidden="1" x14ac:dyDescent="0.25">
      <c r="A35" s="11" t="s">
        <v>89</v>
      </c>
      <c r="B35" s="11"/>
      <c r="C35" s="11"/>
      <c r="D35" s="11"/>
      <c r="E35" s="11"/>
      <c r="F35" s="11"/>
      <c r="G35" s="17"/>
      <c r="H35" s="17"/>
      <c r="I35" s="17"/>
      <c r="J35" s="17"/>
      <c r="K35" s="17"/>
    </row>
    <row r="36" spans="1:11" hidden="1" x14ac:dyDescent="0.25">
      <c r="A36" s="10" t="s">
        <v>58</v>
      </c>
      <c r="B36" s="63"/>
      <c r="C36" s="63"/>
      <c r="D36" s="63"/>
      <c r="E36" s="63"/>
      <c r="F36" s="63"/>
      <c r="G36" s="17"/>
      <c r="H36" s="17"/>
      <c r="I36" s="17"/>
      <c r="J36" s="17"/>
      <c r="K36" s="17"/>
    </row>
    <row r="37" spans="1:11" hidden="1" x14ac:dyDescent="0.25">
      <c r="A37" s="10" t="s">
        <v>90</v>
      </c>
      <c r="B37" s="63"/>
      <c r="C37" s="63"/>
      <c r="D37" s="63"/>
      <c r="E37" s="63"/>
      <c r="F37" s="63"/>
      <c r="G37" s="17"/>
      <c r="H37" s="17"/>
      <c r="I37" s="17"/>
      <c r="J37" s="17"/>
      <c r="K37" s="17"/>
    </row>
    <row r="38" spans="1:11" hidden="1" x14ac:dyDescent="0.25">
      <c r="A38" s="10" t="s">
        <v>60</v>
      </c>
      <c r="B38" s="63"/>
      <c r="C38" s="63"/>
      <c r="D38" s="63"/>
      <c r="E38" s="63"/>
      <c r="F38" s="63"/>
      <c r="G38" s="17"/>
      <c r="H38" s="17"/>
      <c r="I38" s="17"/>
      <c r="J38" s="17"/>
      <c r="K38" s="17"/>
    </row>
    <row r="39" spans="1:11" hidden="1" x14ac:dyDescent="0.25">
      <c r="A39" s="11" t="s">
        <v>91</v>
      </c>
      <c r="B39" s="4"/>
      <c r="C39" s="4"/>
      <c r="D39" s="4"/>
      <c r="E39" s="4"/>
      <c r="F39" s="4"/>
      <c r="G39" s="17"/>
      <c r="H39" s="17"/>
      <c r="I39" s="17"/>
      <c r="J39" s="17"/>
      <c r="K39" s="17"/>
    </row>
    <row r="40" spans="1:11" hidden="1" x14ac:dyDescent="0.25">
      <c r="A40" s="4" t="s">
        <v>92</v>
      </c>
      <c r="B40" s="4"/>
      <c r="C40" s="4"/>
      <c r="D40" s="4"/>
      <c r="E40" s="4"/>
      <c r="F40" s="4"/>
      <c r="G40" s="17"/>
      <c r="H40" s="17"/>
      <c r="I40" s="17"/>
      <c r="J40" s="17"/>
      <c r="K40" s="17"/>
    </row>
    <row r="41" spans="1:11" hidden="1" x14ac:dyDescent="0.25">
      <c r="A41" s="4" t="s">
        <v>93</v>
      </c>
      <c r="B41" s="4"/>
      <c r="C41" s="4"/>
      <c r="D41" s="4"/>
      <c r="E41" s="4"/>
      <c r="F41" s="4"/>
      <c r="G41" s="17"/>
      <c r="H41" s="17"/>
      <c r="I41" s="17"/>
      <c r="J41" s="17"/>
      <c r="K41" s="17"/>
    </row>
    <row r="42" spans="1:11" hidden="1" x14ac:dyDescent="0.25">
      <c r="A42" s="4" t="s">
        <v>94</v>
      </c>
      <c r="B42" s="4"/>
      <c r="C42" s="4"/>
      <c r="D42" s="4"/>
      <c r="E42" s="4"/>
      <c r="F42" s="4"/>
      <c r="G42" s="17"/>
      <c r="H42" s="17"/>
      <c r="I42" s="17"/>
      <c r="J42" s="17"/>
      <c r="K42" s="17"/>
    </row>
    <row r="43" spans="1:11" hidden="1" x14ac:dyDescent="0.25">
      <c r="A43" s="4" t="s">
        <v>95</v>
      </c>
      <c r="B43" s="4"/>
      <c r="C43" s="4"/>
      <c r="D43" s="4"/>
      <c r="E43" s="4"/>
      <c r="F43" s="4"/>
      <c r="G43" s="17"/>
      <c r="H43" s="17"/>
      <c r="I43" s="17"/>
      <c r="J43" s="17"/>
      <c r="K43" s="17"/>
    </row>
    <row r="44" spans="1:11" hidden="1" x14ac:dyDescent="0.25">
      <c r="A44" s="4" t="s">
        <v>96</v>
      </c>
      <c r="B44" s="4"/>
      <c r="C44" s="4"/>
      <c r="D44" s="4"/>
      <c r="E44" s="4"/>
      <c r="F44" s="4"/>
      <c r="G44" s="17"/>
      <c r="H44" s="17"/>
      <c r="I44" s="17"/>
      <c r="J44" s="17"/>
      <c r="K44" s="17"/>
    </row>
    <row r="45" spans="1:11" hidden="1" x14ac:dyDescent="0.25">
      <c r="A45" s="64" t="s">
        <v>97</v>
      </c>
      <c r="B45" s="63"/>
      <c r="C45" s="63"/>
      <c r="D45" s="63"/>
      <c r="E45" s="63"/>
      <c r="F45" s="63"/>
      <c r="G45" s="17"/>
      <c r="H45" s="17"/>
      <c r="I45" s="17"/>
      <c r="J45" s="17"/>
      <c r="K45" s="17"/>
    </row>
    <row r="46" spans="1:11" hidden="1" x14ac:dyDescent="0.25">
      <c r="A46" s="63" t="s">
        <v>98</v>
      </c>
      <c r="B46" s="63"/>
      <c r="C46" s="63"/>
      <c r="D46" s="63"/>
      <c r="E46" s="63"/>
      <c r="F46" s="63"/>
      <c r="G46" s="17"/>
      <c r="H46" s="17"/>
      <c r="I46" s="17"/>
      <c r="J46" s="17"/>
      <c r="K46" s="17"/>
    </row>
    <row r="47" spans="1:11" hidden="1" x14ac:dyDescent="0.25">
      <c r="A47" s="38">
        <v>-20000</v>
      </c>
      <c r="B47" s="4"/>
      <c r="C47" s="4"/>
      <c r="D47" s="4"/>
      <c r="E47" s="4"/>
      <c r="F47" s="4"/>
      <c r="G47" s="17"/>
      <c r="H47" s="17"/>
      <c r="I47" s="17"/>
      <c r="J47" s="17"/>
      <c r="K47" s="17"/>
    </row>
    <row r="48" spans="1:11" ht="26.4" hidden="1" x14ac:dyDescent="0.25">
      <c r="A48" s="81" t="s">
        <v>99</v>
      </c>
      <c r="B48" s="63"/>
      <c r="C48" s="63"/>
      <c r="D48" s="63"/>
      <c r="E48" s="63"/>
      <c r="F48" s="63"/>
      <c r="G48" s="17"/>
      <c r="H48" s="17"/>
      <c r="I48" s="17"/>
      <c r="J48" s="17"/>
      <c r="K48" s="17"/>
    </row>
    <row r="49" spans="1:11" ht="26.4" hidden="1" x14ac:dyDescent="0.25">
      <c r="A49" s="81" t="s">
        <v>100</v>
      </c>
      <c r="B49" s="63"/>
      <c r="C49" s="63"/>
      <c r="D49" s="63"/>
      <c r="E49" s="63"/>
      <c r="F49" s="63"/>
      <c r="G49" s="17"/>
      <c r="H49" s="17"/>
      <c r="I49" s="17"/>
      <c r="J49" s="17"/>
      <c r="K49" s="17"/>
    </row>
    <row r="50" spans="1:11" ht="26.4" hidden="1" x14ac:dyDescent="0.25">
      <c r="A50" s="82" t="s">
        <v>101</v>
      </c>
      <c r="B50" s="4"/>
      <c r="C50" s="4"/>
      <c r="D50" s="4"/>
      <c r="E50" s="4"/>
      <c r="F50" s="4"/>
      <c r="G50" s="17"/>
      <c r="H50" s="17"/>
      <c r="I50" s="17"/>
      <c r="J50" s="17"/>
      <c r="K50" s="17"/>
    </row>
    <row r="51" spans="1:11" ht="26.4" hidden="1" x14ac:dyDescent="0.25">
      <c r="A51" s="82" t="s">
        <v>102</v>
      </c>
      <c r="B51" s="4"/>
      <c r="C51" s="4"/>
      <c r="D51" s="4"/>
      <c r="E51" s="4"/>
      <c r="F51" s="4"/>
      <c r="G51" s="17"/>
      <c r="H51" s="17"/>
      <c r="I51" s="17"/>
      <c r="J51" s="17"/>
      <c r="K51" s="17"/>
    </row>
    <row r="52" spans="1:11" ht="39.6" hidden="1" x14ac:dyDescent="0.25">
      <c r="A52" s="82" t="s">
        <v>103</v>
      </c>
      <c r="B52" s="74"/>
      <c r="C52" s="74"/>
      <c r="D52" s="74"/>
      <c r="E52" s="11"/>
      <c r="F52" s="11"/>
      <c r="G52" s="17"/>
      <c r="H52" s="17"/>
      <c r="I52" s="17"/>
      <c r="J52" s="17"/>
      <c r="K52" s="17"/>
    </row>
    <row r="53" spans="1:11" hidden="1" x14ac:dyDescent="0.25">
      <c r="A53" s="79" t="s">
        <v>104</v>
      </c>
      <c r="B53" s="73"/>
      <c r="C53" s="73"/>
      <c r="D53" s="73"/>
      <c r="E53" s="10"/>
      <c r="F53" s="10" t="b">
        <v>1</v>
      </c>
      <c r="G53" s="17"/>
      <c r="H53" s="17"/>
      <c r="I53" s="17"/>
      <c r="J53" s="17"/>
      <c r="K53" s="17"/>
    </row>
    <row r="54" spans="1:11" hidden="1" x14ac:dyDescent="0.25">
      <c r="A54" s="80" t="s">
        <v>105</v>
      </c>
      <c r="B54" s="79"/>
      <c r="C54" s="79"/>
      <c r="D54" s="79"/>
      <c r="E54" s="10"/>
      <c r="F54" s="10" t="b">
        <v>0</v>
      </c>
      <c r="G54" s="17"/>
      <c r="H54" s="17"/>
      <c r="I54" s="17"/>
      <c r="J54" s="17"/>
      <c r="K54" s="17"/>
    </row>
    <row r="55" spans="1:11" hidden="1" x14ac:dyDescent="0.25">
      <c r="A55" s="83"/>
      <c r="B55" s="75">
        <f>COUNT(Travel!B12:B13)</f>
        <v>1</v>
      </c>
      <c r="C55" s="75"/>
      <c r="D55" s="75">
        <f>COUNTIF(Travel!D12:D13,"*")</f>
        <v>0</v>
      </c>
      <c r="E55" s="76"/>
      <c r="F55" s="76" t="b">
        <f>MIN(B55,D55)=MAX(B55,D55)</f>
        <v>0</v>
      </c>
      <c r="G55" s="17"/>
      <c r="H55" s="17"/>
      <c r="I55" s="17"/>
      <c r="J55" s="17"/>
      <c r="K55" s="17"/>
    </row>
    <row r="56" spans="1:11" hidden="1" x14ac:dyDescent="0.25">
      <c r="A56" s="83" t="s">
        <v>106</v>
      </c>
      <c r="B56" s="75">
        <f>COUNT(Travel!B18:B33)</f>
        <v>10</v>
      </c>
      <c r="C56" s="75"/>
      <c r="D56" s="75">
        <f>COUNTIF(Travel!D18:D33,"*")</f>
        <v>10</v>
      </c>
      <c r="E56" s="76"/>
      <c r="F56" s="76" t="b">
        <f>MIN(B56,D56)=MAX(B56,D56)</f>
        <v>1</v>
      </c>
    </row>
    <row r="57" spans="1:11" hidden="1" x14ac:dyDescent="0.25">
      <c r="A57" s="84"/>
      <c r="B57" s="75">
        <f>COUNT(Travel!B38:B39)</f>
        <v>1</v>
      </c>
      <c r="C57" s="75"/>
      <c r="D57" s="75">
        <f>COUNTIF(Travel!D38:D39,"*")</f>
        <v>0</v>
      </c>
      <c r="E57" s="76"/>
      <c r="F57" s="76" t="b">
        <f>MIN(B57,D57)=MAX(B57,D57)</f>
        <v>0</v>
      </c>
    </row>
    <row r="58" spans="1:11" hidden="1" x14ac:dyDescent="0.25">
      <c r="A58" s="85" t="s">
        <v>107</v>
      </c>
      <c r="B58" s="77">
        <f>COUNT(Hospitality!B11:B12)</f>
        <v>1</v>
      </c>
      <c r="C58" s="77"/>
      <c r="D58" s="77">
        <f>COUNTIF(Hospitality!D11:D12,"*")</f>
        <v>0</v>
      </c>
      <c r="E58" s="78"/>
      <c r="F58" s="78" t="b">
        <f>MIN(B58,D58)=MAX(B58,D58)</f>
        <v>0</v>
      </c>
    </row>
    <row r="59" spans="1:11" hidden="1" x14ac:dyDescent="0.25">
      <c r="A59" s="86" t="s">
        <v>108</v>
      </c>
      <c r="B59" s="76">
        <f>COUNT('All other expenses'!B11:B24)</f>
        <v>12</v>
      </c>
      <c r="C59" s="76"/>
      <c r="D59" s="76">
        <f>COUNTIF('All other expenses'!D11:D24,"*")</f>
        <v>12</v>
      </c>
      <c r="E59" s="76"/>
      <c r="F59" s="76" t="b">
        <f>MIN(B59,D59)=MAX(B59,D59)</f>
        <v>1</v>
      </c>
    </row>
    <row r="60" spans="1:11" hidden="1" x14ac:dyDescent="0.25">
      <c r="A60" s="85" t="s">
        <v>109</v>
      </c>
      <c r="B60" s="77">
        <f>COUNTIF('Gifts and benefits'!B11:B18,"*")</f>
        <v>7</v>
      </c>
      <c r="C60" s="77">
        <f>COUNTIF('Gifts and benefits'!C11:C18,"*")</f>
        <v>7</v>
      </c>
      <c r="D60" s="77"/>
      <c r="E60" s="77">
        <f>COUNTA('Gifts and benefits'!E11:E18)</f>
        <v>7</v>
      </c>
      <c r="F60" s="78"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93"/>
  <sheetViews>
    <sheetView tabSelected="1" topLeftCell="A5" zoomScaleNormal="100" workbookViewId="0">
      <selection activeCell="B42" sqref="B42"/>
    </sheetView>
  </sheetViews>
  <sheetFormatPr defaultColWidth="0" defaultRowHeight="13.2" zeroHeight="1" x14ac:dyDescent="0.25"/>
  <cols>
    <col min="1" max="1" width="35.6640625" customWidth="1"/>
    <col min="2" max="2" width="14.33203125" customWidth="1"/>
    <col min="3" max="3" width="71.44140625" customWidth="1"/>
    <col min="4" max="4" width="50" customWidth="1"/>
    <col min="5" max="5" width="21.44140625" customWidth="1"/>
    <col min="6" max="6" width="37.5546875" customWidth="1"/>
    <col min="7" max="9" width="9.109375" hidden="1" customWidth="1"/>
    <col min="10" max="13" width="0" hidden="1" customWidth="1"/>
    <col min="14" max="16384" width="9.109375" hidden="1"/>
  </cols>
  <sheetData>
    <row r="1" spans="1:6" ht="26.25" customHeight="1" x14ac:dyDescent="0.25">
      <c r="A1" s="140" t="s">
        <v>110</v>
      </c>
      <c r="B1" s="140"/>
      <c r="C1" s="140"/>
      <c r="D1" s="140"/>
      <c r="E1" s="140"/>
      <c r="F1" s="17"/>
    </row>
    <row r="2" spans="1:6" ht="21" customHeight="1" x14ac:dyDescent="0.25">
      <c r="A2" s="3" t="s">
        <v>111</v>
      </c>
      <c r="B2" s="138" t="str">
        <f>'Summary and sign-off'!B2:F2</f>
        <v>Ministry of Education</v>
      </c>
      <c r="C2" s="138"/>
      <c r="D2" s="138"/>
      <c r="E2" s="138"/>
      <c r="F2" s="17"/>
    </row>
    <row r="3" spans="1:6" ht="31.2" x14ac:dyDescent="0.25">
      <c r="A3" s="3" t="s">
        <v>112</v>
      </c>
      <c r="B3" s="138" t="str">
        <f>'Summary and sign-off'!B3:F3</f>
        <v xml:space="preserve">Iona Holsted </v>
      </c>
      <c r="C3" s="138"/>
      <c r="D3" s="138"/>
      <c r="E3" s="138"/>
      <c r="F3" s="17"/>
    </row>
    <row r="4" spans="1:6" ht="21" customHeight="1" x14ac:dyDescent="0.25">
      <c r="A4" s="3" t="s">
        <v>113</v>
      </c>
      <c r="B4" s="138">
        <f>'Summary and sign-off'!B4:F4</f>
        <v>45108</v>
      </c>
      <c r="C4" s="138"/>
      <c r="D4" s="138"/>
      <c r="E4" s="138"/>
      <c r="F4" s="17"/>
    </row>
    <row r="5" spans="1:6" ht="21" customHeight="1" x14ac:dyDescent="0.25">
      <c r="A5" s="3" t="s">
        <v>114</v>
      </c>
      <c r="B5" s="138">
        <f>'Summary and sign-off'!B5:F5</f>
        <v>45473</v>
      </c>
      <c r="C5" s="138"/>
      <c r="D5" s="138"/>
      <c r="E5" s="138"/>
      <c r="F5" s="17"/>
    </row>
    <row r="6" spans="1:6" ht="21" customHeight="1" x14ac:dyDescent="0.25">
      <c r="A6" s="3" t="s">
        <v>115</v>
      </c>
      <c r="B6" s="133" t="s">
        <v>82</v>
      </c>
      <c r="C6" s="133"/>
      <c r="D6" s="133"/>
      <c r="E6" s="133"/>
      <c r="F6" s="17"/>
    </row>
    <row r="7" spans="1:6" ht="21" customHeight="1" x14ac:dyDescent="0.25">
      <c r="A7" s="3" t="s">
        <v>56</v>
      </c>
      <c r="B7" s="133" t="s">
        <v>84</v>
      </c>
      <c r="C7" s="133"/>
      <c r="D7" s="133"/>
      <c r="E7" s="133"/>
      <c r="F7" s="17"/>
    </row>
    <row r="8" spans="1:6" ht="36" customHeight="1" x14ac:dyDescent="0.25">
      <c r="A8" s="142" t="s">
        <v>116</v>
      </c>
      <c r="B8" s="143"/>
      <c r="C8" s="143"/>
      <c r="D8" s="143"/>
      <c r="E8" s="143"/>
      <c r="F8" s="19"/>
    </row>
    <row r="9" spans="1:6" ht="36" customHeight="1" x14ac:dyDescent="0.25">
      <c r="A9" s="144" t="s">
        <v>117</v>
      </c>
      <c r="B9" s="145"/>
      <c r="C9" s="145"/>
      <c r="D9" s="145"/>
      <c r="E9" s="145"/>
      <c r="F9" s="19"/>
    </row>
    <row r="10" spans="1:6" ht="24.75" customHeight="1" x14ac:dyDescent="0.3">
      <c r="A10" s="141" t="s">
        <v>118</v>
      </c>
      <c r="B10" s="146"/>
      <c r="C10" s="141"/>
      <c r="D10" s="141"/>
      <c r="E10" s="141"/>
      <c r="F10" s="29"/>
    </row>
    <row r="11" spans="1:6" ht="28.5" customHeight="1" x14ac:dyDescent="0.25">
      <c r="A11" s="24" t="s">
        <v>119</v>
      </c>
      <c r="B11" s="24" t="s">
        <v>120</v>
      </c>
      <c r="C11" s="24" t="s">
        <v>121</v>
      </c>
      <c r="D11" s="24" t="s">
        <v>122</v>
      </c>
      <c r="E11" s="24" t="s">
        <v>123</v>
      </c>
      <c r="F11" s="30"/>
    </row>
    <row r="12" spans="1:6" s="2" customFormat="1" x14ac:dyDescent="0.25">
      <c r="A12" s="117"/>
      <c r="B12" s="118">
        <v>0</v>
      </c>
      <c r="C12" s="119" t="s">
        <v>173</v>
      </c>
      <c r="D12" s="119"/>
      <c r="E12" s="120"/>
      <c r="F12" s="1"/>
    </row>
    <row r="13" spans="1:6" s="2" customFormat="1" hidden="1" x14ac:dyDescent="0.25">
      <c r="A13" s="104"/>
      <c r="B13" s="105"/>
      <c r="C13" s="106"/>
      <c r="D13" s="106"/>
      <c r="E13" s="107"/>
      <c r="F13" s="1"/>
    </row>
    <row r="14" spans="1:6" ht="19.5" customHeight="1" x14ac:dyDescent="0.25">
      <c r="A14" s="71" t="s">
        <v>124</v>
      </c>
      <c r="B14" s="72">
        <f>SUM(B12:B13)</f>
        <v>0</v>
      </c>
      <c r="C14" s="128" t="str">
        <f>IF(SUBTOTAL(3,B12:B13)=SUBTOTAL(103,B12:B13),'Summary and sign-off'!$A$48,'Summary and sign-off'!$A$49)</f>
        <v>Check - there are no hidden rows with data</v>
      </c>
      <c r="D14" s="139" t="str">
        <f>IF('Summary and sign-off'!F55='Summary and sign-off'!F54,'Summary and sign-off'!A51,'Summary and sign-off'!A50)</f>
        <v>Not all lines have an entry for "Cost in NZ$" and "Type of expense"</v>
      </c>
      <c r="E14" s="139"/>
      <c r="F14" s="17"/>
    </row>
    <row r="15" spans="1:6" ht="10.5" customHeight="1" x14ac:dyDescent="0.25">
      <c r="A15" s="17"/>
      <c r="B15" s="19"/>
      <c r="C15" s="17"/>
      <c r="D15" s="17"/>
      <c r="E15" s="17"/>
      <c r="F15" s="17"/>
    </row>
    <row r="16" spans="1:6" ht="24.75" customHeight="1" x14ac:dyDescent="0.3">
      <c r="A16" s="141" t="s">
        <v>125</v>
      </c>
      <c r="B16" s="141"/>
      <c r="C16" s="141"/>
      <c r="D16" s="141"/>
      <c r="E16" s="141"/>
      <c r="F16" s="29"/>
    </row>
    <row r="17" spans="1:6" ht="32.4" customHeight="1" x14ac:dyDescent="0.25">
      <c r="A17" s="24" t="s">
        <v>119</v>
      </c>
      <c r="B17" s="24" t="s">
        <v>63</v>
      </c>
      <c r="C17" s="24" t="s">
        <v>126</v>
      </c>
      <c r="D17" s="24" t="s">
        <v>122</v>
      </c>
      <c r="E17" s="24" t="s">
        <v>123</v>
      </c>
      <c r="F17" s="30"/>
    </row>
    <row r="18" spans="1:6" s="2" customFormat="1" ht="26.4" x14ac:dyDescent="0.25">
      <c r="A18" s="117">
        <v>45134</v>
      </c>
      <c r="B18" s="118">
        <v>314.83999999999997</v>
      </c>
      <c r="C18" s="119" t="s">
        <v>187</v>
      </c>
      <c r="D18" s="119" t="s">
        <v>192</v>
      </c>
      <c r="E18" s="120"/>
      <c r="F18" s="1"/>
    </row>
    <row r="19" spans="1:6" s="2" customFormat="1" x14ac:dyDescent="0.25">
      <c r="A19" s="117">
        <v>45134</v>
      </c>
      <c r="B19" s="118">
        <v>252.44</v>
      </c>
      <c r="C19" s="119"/>
      <c r="D19" s="119" t="s">
        <v>183</v>
      </c>
      <c r="E19" s="120"/>
      <c r="F19" s="1"/>
    </row>
    <row r="20" spans="1:6" s="2" customFormat="1" x14ac:dyDescent="0.25">
      <c r="A20" s="117"/>
      <c r="B20" s="118"/>
      <c r="C20" s="119"/>
      <c r="D20" s="119"/>
      <c r="E20" s="120"/>
      <c r="F20" s="1"/>
    </row>
    <row r="21" spans="1:6" s="2" customFormat="1" ht="39.6" x14ac:dyDescent="0.25">
      <c r="A21" s="117">
        <v>45147</v>
      </c>
      <c r="B21" s="118">
        <v>509.49</v>
      </c>
      <c r="C21" s="119" t="s">
        <v>194</v>
      </c>
      <c r="D21" s="119" t="s">
        <v>193</v>
      </c>
      <c r="E21" s="120"/>
      <c r="F21" s="1"/>
    </row>
    <row r="22" spans="1:6" s="2" customFormat="1" x14ac:dyDescent="0.25">
      <c r="A22" s="117"/>
      <c r="B22" s="118">
        <v>208.16</v>
      </c>
      <c r="C22" s="119"/>
      <c r="D22" s="119" t="s">
        <v>185</v>
      </c>
      <c r="E22" s="120"/>
      <c r="F22" s="1"/>
    </row>
    <row r="23" spans="1:6" s="2" customFormat="1" x14ac:dyDescent="0.25">
      <c r="A23" s="117"/>
      <c r="B23" s="118"/>
      <c r="C23" s="119"/>
      <c r="D23" s="119"/>
      <c r="E23" s="120"/>
      <c r="F23" s="1"/>
    </row>
    <row r="24" spans="1:6" s="2" customFormat="1" ht="39.6" x14ac:dyDescent="0.25">
      <c r="A24" s="117">
        <v>45177</v>
      </c>
      <c r="B24" s="118">
        <v>468.26</v>
      </c>
      <c r="C24" s="119" t="s">
        <v>189</v>
      </c>
      <c r="D24" s="119" t="s">
        <v>197</v>
      </c>
      <c r="E24" s="120"/>
      <c r="F24" s="1"/>
    </row>
    <row r="25" spans="1:6" s="2" customFormat="1" x14ac:dyDescent="0.25">
      <c r="A25" s="117"/>
      <c r="B25" s="118"/>
      <c r="C25" s="119"/>
      <c r="D25" s="119"/>
      <c r="E25" s="120"/>
      <c r="F25" s="1"/>
    </row>
    <row r="26" spans="1:6" s="2" customFormat="1" ht="39.6" x14ac:dyDescent="0.25">
      <c r="A26" s="117">
        <v>45323</v>
      </c>
      <c r="B26" s="118">
        <v>959.89</v>
      </c>
      <c r="C26" s="119" t="s">
        <v>186</v>
      </c>
      <c r="D26" s="119" t="s">
        <v>195</v>
      </c>
      <c r="E26" s="120"/>
      <c r="F26" s="1"/>
    </row>
    <row r="27" spans="1:6" s="2" customFormat="1" x14ac:dyDescent="0.25">
      <c r="A27" s="117">
        <v>45323</v>
      </c>
      <c r="B27" s="118">
        <v>883.27</v>
      </c>
      <c r="C27" s="119" t="s">
        <v>184</v>
      </c>
      <c r="D27" s="119" t="s">
        <v>198</v>
      </c>
      <c r="E27" s="120"/>
      <c r="F27" s="1"/>
    </row>
    <row r="28" spans="1:6" s="2" customFormat="1" x14ac:dyDescent="0.25">
      <c r="A28" s="117"/>
      <c r="B28" s="118"/>
      <c r="C28" s="119"/>
      <c r="D28" s="119"/>
      <c r="E28" s="120"/>
      <c r="F28" s="1"/>
    </row>
    <row r="29" spans="1:6" s="2" customFormat="1" ht="26.4" x14ac:dyDescent="0.25">
      <c r="A29" s="117">
        <v>45338</v>
      </c>
      <c r="B29" s="118">
        <v>361.33</v>
      </c>
      <c r="C29" s="119" t="s">
        <v>189</v>
      </c>
      <c r="D29" s="119" t="s">
        <v>188</v>
      </c>
      <c r="E29" s="120"/>
      <c r="F29" s="1"/>
    </row>
    <row r="30" spans="1:6" s="2" customFormat="1" x14ac:dyDescent="0.25">
      <c r="A30" s="117"/>
      <c r="B30" s="118"/>
      <c r="C30" s="119"/>
      <c r="D30" s="119"/>
      <c r="E30" s="120"/>
      <c r="F30" s="1"/>
    </row>
    <row r="31" spans="1:6" s="2" customFormat="1" ht="26.4" x14ac:dyDescent="0.25">
      <c r="A31" s="117">
        <v>45372</v>
      </c>
      <c r="B31" s="118">
        <v>705.77</v>
      </c>
      <c r="C31" s="119" t="s">
        <v>190</v>
      </c>
      <c r="D31" s="119" t="s">
        <v>196</v>
      </c>
      <c r="E31" s="120"/>
      <c r="F31" s="1"/>
    </row>
    <row r="32" spans="1:6" s="2" customFormat="1" x14ac:dyDescent="0.25">
      <c r="A32" s="117"/>
      <c r="B32" s="118">
        <v>182</v>
      </c>
      <c r="C32" s="119"/>
      <c r="D32" s="119" t="s">
        <v>191</v>
      </c>
      <c r="E32" s="120"/>
      <c r="F32" s="1"/>
    </row>
    <row r="33" spans="1:6" s="2" customFormat="1" hidden="1" x14ac:dyDescent="0.25">
      <c r="A33" s="108"/>
      <c r="B33" s="109"/>
      <c r="C33" s="110"/>
      <c r="D33" s="110"/>
      <c r="E33" s="111"/>
      <c r="F33" s="1"/>
    </row>
    <row r="34" spans="1:6" ht="19.5" customHeight="1" x14ac:dyDescent="0.25">
      <c r="A34" s="71" t="s">
        <v>127</v>
      </c>
      <c r="B34" s="72">
        <f>SUM(B18:B33)</f>
        <v>4845.45</v>
      </c>
      <c r="C34" s="128" t="str">
        <f>IF(SUBTOTAL(3,B18:B33)=SUBTOTAL(103,B18:B33),'Summary and sign-off'!$A$48,'Summary and sign-off'!$A$49)</f>
        <v>Check - there are no hidden rows with data</v>
      </c>
      <c r="D34" s="139" t="str">
        <f>IF('Summary and sign-off'!F56='Summary and sign-off'!F54,'Summary and sign-off'!A51,'Summary and sign-off'!A50)</f>
        <v>Check - each entry provides sufficient information</v>
      </c>
      <c r="E34" s="139"/>
      <c r="F34" s="17"/>
    </row>
    <row r="35" spans="1:6" ht="10.5" customHeight="1" x14ac:dyDescent="0.25">
      <c r="A35" s="17"/>
      <c r="B35" s="19"/>
      <c r="C35" s="17"/>
      <c r="D35" s="17"/>
      <c r="E35" s="17"/>
      <c r="F35" s="17"/>
    </row>
    <row r="36" spans="1:6" ht="24.75" customHeight="1" x14ac:dyDescent="0.25">
      <c r="A36" s="141" t="s">
        <v>128</v>
      </c>
      <c r="B36" s="141"/>
      <c r="C36" s="141"/>
      <c r="D36" s="141"/>
      <c r="E36" s="141"/>
      <c r="F36" s="17"/>
    </row>
    <row r="37" spans="1:6" ht="27" customHeight="1" x14ac:dyDescent="0.25">
      <c r="A37" s="24" t="s">
        <v>119</v>
      </c>
      <c r="B37" s="24" t="s">
        <v>63</v>
      </c>
      <c r="C37" s="24" t="s">
        <v>129</v>
      </c>
      <c r="D37" s="24" t="s">
        <v>130</v>
      </c>
      <c r="E37" s="24" t="s">
        <v>123</v>
      </c>
      <c r="F37" s="28"/>
    </row>
    <row r="38" spans="1:6" s="2" customFormat="1" x14ac:dyDescent="0.25">
      <c r="A38" s="117"/>
      <c r="B38" s="118">
        <v>0</v>
      </c>
      <c r="C38" s="119" t="s">
        <v>174</v>
      </c>
      <c r="D38" s="119"/>
      <c r="E38" s="120"/>
      <c r="F38" s="1"/>
    </row>
    <row r="39" spans="1:6" s="2" customFormat="1" hidden="1" x14ac:dyDescent="0.25">
      <c r="A39" s="94"/>
      <c r="B39" s="95"/>
      <c r="C39" s="96"/>
      <c r="D39" s="96"/>
      <c r="E39" s="97"/>
      <c r="F39" s="1"/>
    </row>
    <row r="40" spans="1:6" ht="19.5" customHeight="1" x14ac:dyDescent="0.25">
      <c r="A40" s="71" t="s">
        <v>131</v>
      </c>
      <c r="B40" s="72">
        <f>SUM(B38:B39)</f>
        <v>0</v>
      </c>
      <c r="C40" s="128" t="str">
        <f>IF(SUBTOTAL(3,B38:B39)=SUBTOTAL(103,B38:B39),'Summary and sign-off'!$A$48,'Summary and sign-off'!$A$49)</f>
        <v>Check - there are no hidden rows with data</v>
      </c>
      <c r="D40" s="139" t="str">
        <f>IF('Summary and sign-off'!F57='Summary and sign-off'!F54,'Summary and sign-off'!A51,'Summary and sign-off'!A50)</f>
        <v>Not all lines have an entry for "Cost in NZ$" and "Type of expense"</v>
      </c>
      <c r="E40" s="139"/>
      <c r="F40" s="17"/>
    </row>
    <row r="41" spans="1:6" ht="10.5" customHeight="1" x14ac:dyDescent="0.25">
      <c r="A41" s="17"/>
      <c r="B41" s="57"/>
      <c r="C41" s="19"/>
      <c r="D41" s="17"/>
      <c r="E41" s="17"/>
      <c r="F41" s="17"/>
    </row>
    <row r="42" spans="1:6" ht="34.5" customHeight="1" x14ac:dyDescent="0.25">
      <c r="A42" s="31" t="s">
        <v>132</v>
      </c>
      <c r="B42" s="58">
        <f>B14+B34+B40</f>
        <v>4845.45</v>
      </c>
      <c r="C42" s="32"/>
      <c r="D42" s="32"/>
      <c r="E42" s="32"/>
      <c r="F42" s="17"/>
    </row>
    <row r="43" spans="1:6" x14ac:dyDescent="0.25">
      <c r="A43" s="17"/>
      <c r="B43" s="19"/>
      <c r="C43" s="17"/>
      <c r="D43" s="17"/>
      <c r="E43" s="17"/>
      <c r="F43" s="17"/>
    </row>
    <row r="44" spans="1:6" x14ac:dyDescent="0.25">
      <c r="A44" s="18" t="s">
        <v>74</v>
      </c>
      <c r="B44" s="19"/>
      <c r="C44" s="17"/>
      <c r="D44" s="17"/>
      <c r="E44" s="17"/>
      <c r="F44" s="17"/>
    </row>
    <row r="45" spans="1:6" ht="12.6" customHeight="1" x14ac:dyDescent="0.25">
      <c r="A45" s="20" t="s">
        <v>133</v>
      </c>
      <c r="F45" s="17"/>
    </row>
    <row r="46" spans="1:6" ht="12.9" customHeight="1" x14ac:dyDescent="0.25">
      <c r="A46" s="20" t="s">
        <v>134</v>
      </c>
      <c r="B46" s="17"/>
      <c r="D46" s="17"/>
      <c r="F46" s="17"/>
    </row>
    <row r="47" spans="1:6" x14ac:dyDescent="0.25">
      <c r="A47" s="20" t="s">
        <v>135</v>
      </c>
      <c r="F47" s="17"/>
    </row>
    <row r="48" spans="1:6" x14ac:dyDescent="0.25">
      <c r="A48" s="20" t="s">
        <v>80</v>
      </c>
      <c r="B48" s="19"/>
      <c r="C48" s="17"/>
      <c r="D48" s="17"/>
      <c r="E48" s="17"/>
      <c r="F48" s="17"/>
    </row>
    <row r="49" spans="1:6" ht="12.9" customHeight="1" x14ac:dyDescent="0.25">
      <c r="A49" s="20" t="s">
        <v>136</v>
      </c>
      <c r="B49" s="17"/>
      <c r="D49" s="17"/>
      <c r="F49" s="17"/>
    </row>
    <row r="50" spans="1:6" x14ac:dyDescent="0.25">
      <c r="A50" s="20" t="s">
        <v>137</v>
      </c>
      <c r="F50" s="17"/>
    </row>
    <row r="51" spans="1:6" x14ac:dyDescent="0.25">
      <c r="A51" s="20" t="s">
        <v>138</v>
      </c>
      <c r="B51" s="20"/>
      <c r="C51" s="20"/>
      <c r="D51" s="20"/>
      <c r="F51" s="17"/>
    </row>
    <row r="52" spans="1:6" x14ac:dyDescent="0.25">
      <c r="A52" s="26"/>
      <c r="B52" s="17"/>
      <c r="C52" s="17"/>
      <c r="D52" s="17"/>
      <c r="E52" s="17"/>
      <c r="F52" s="17"/>
    </row>
    <row r="53" spans="1:6" hidden="1" x14ac:dyDescent="0.25">
      <c r="A53" s="26"/>
      <c r="B53" s="17"/>
      <c r="C53" s="17"/>
      <c r="D53" s="17"/>
      <c r="E53" s="17"/>
      <c r="F53" s="17"/>
    </row>
    <row r="54" spans="1:6" x14ac:dyDescent="0.25"/>
    <row r="55" spans="1:6" x14ac:dyDescent="0.25"/>
    <row r="56" spans="1:6" x14ac:dyDescent="0.25"/>
    <row r="57" spans="1:6" x14ac:dyDescent="0.25"/>
    <row r="58" spans="1:6" ht="12.75" hidden="1" customHeight="1" x14ac:dyDescent="0.25"/>
    <row r="59" spans="1:6" x14ac:dyDescent="0.25"/>
    <row r="60" spans="1:6" x14ac:dyDescent="0.25"/>
    <row r="61" spans="1:6" hidden="1" x14ac:dyDescent="0.25">
      <c r="A61" s="26"/>
      <c r="B61" s="17"/>
      <c r="C61" s="17"/>
      <c r="D61" s="17"/>
      <c r="E61" s="17"/>
      <c r="F61" s="17"/>
    </row>
    <row r="62" spans="1:6" hidden="1" x14ac:dyDescent="0.25">
      <c r="A62" s="26"/>
      <c r="B62" s="17"/>
      <c r="C62" s="17"/>
      <c r="D62" s="17"/>
      <c r="E62" s="17"/>
      <c r="F62" s="17"/>
    </row>
    <row r="63" spans="1:6" hidden="1" x14ac:dyDescent="0.25">
      <c r="A63" s="26"/>
      <c r="B63" s="17"/>
      <c r="C63" s="17"/>
      <c r="D63" s="17"/>
      <c r="E63" s="17"/>
      <c r="F63" s="17"/>
    </row>
    <row r="64" spans="1:6" hidden="1" x14ac:dyDescent="0.25">
      <c r="A64" s="26"/>
      <c r="B64" s="17"/>
      <c r="C64" s="17"/>
      <c r="D64" s="17"/>
      <c r="E64" s="17"/>
      <c r="F64" s="17"/>
    </row>
    <row r="65" spans="1:6" hidden="1" x14ac:dyDescent="0.25">
      <c r="A65" s="26"/>
      <c r="B65" s="17"/>
      <c r="C65" s="17"/>
      <c r="D65" s="17"/>
      <c r="E65" s="17"/>
      <c r="F65" s="17"/>
    </row>
    <row r="66" spans="1:6" x14ac:dyDescent="0.25"/>
    <row r="67" spans="1:6" x14ac:dyDescent="0.25"/>
    <row r="68" spans="1:6" x14ac:dyDescent="0.25"/>
    <row r="69" spans="1:6" x14ac:dyDescent="0.25"/>
    <row r="70" spans="1:6" x14ac:dyDescent="0.25"/>
    <row r="71" spans="1:6" x14ac:dyDescent="0.25"/>
    <row r="72" spans="1:6" x14ac:dyDescent="0.25"/>
    <row r="73" spans="1:6" x14ac:dyDescent="0.25"/>
    <row r="74" spans="1:6" x14ac:dyDescent="0.25"/>
    <row r="75" spans="1:6" x14ac:dyDescent="0.25"/>
    <row r="76" spans="1:6" x14ac:dyDescent="0.25"/>
    <row r="77" spans="1:6" x14ac:dyDescent="0.25"/>
    <row r="78" spans="1:6" x14ac:dyDescent="0.25"/>
    <row r="79" spans="1:6" x14ac:dyDescent="0.25"/>
    <row r="80" spans="1:6"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sheetData>
  <sheetProtection sheet="1" formatCells="0" formatRows="0" insertColumns="0" insertRows="0" deleteRows="0"/>
  <mergeCells count="15">
    <mergeCell ref="B7:E7"/>
    <mergeCell ref="B5:E5"/>
    <mergeCell ref="D40:E40"/>
    <mergeCell ref="A1:E1"/>
    <mergeCell ref="A16:E16"/>
    <mergeCell ref="A36:E36"/>
    <mergeCell ref="B2:E2"/>
    <mergeCell ref="B3:E3"/>
    <mergeCell ref="B4:E4"/>
    <mergeCell ref="A8:E8"/>
    <mergeCell ref="A9:E9"/>
    <mergeCell ref="B6:E6"/>
    <mergeCell ref="D14:E14"/>
    <mergeCell ref="D34:E34"/>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13 A38:A39 A33"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7 A17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8:A32"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B38:B39 B12:B13 B18:B33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B1" zoomScaleNormal="100" workbookViewId="0">
      <selection activeCell="B6" sqref="B6:E6"/>
    </sheetView>
  </sheetViews>
  <sheetFormatPr defaultColWidth="0" defaultRowHeight="13.2" zeroHeight="1" x14ac:dyDescent="0.25"/>
  <cols>
    <col min="1" max="1" width="35.6640625" customWidth="1"/>
    <col min="2" max="2" width="14.33203125" customWidth="1"/>
    <col min="3" max="3" width="71.44140625" customWidth="1"/>
    <col min="4" max="4" width="50" customWidth="1"/>
    <col min="5" max="5" width="21.44140625" customWidth="1"/>
    <col min="6" max="6" width="39.33203125" customWidth="1"/>
    <col min="7" max="10" width="9.109375" hidden="1" customWidth="1"/>
    <col min="11" max="13" width="0" hidden="1" customWidth="1"/>
  </cols>
  <sheetData>
    <row r="1" spans="1:6" ht="26.25" customHeight="1" x14ac:dyDescent="0.25">
      <c r="A1" s="140" t="s">
        <v>110</v>
      </c>
      <c r="B1" s="140"/>
      <c r="C1" s="140"/>
      <c r="D1" s="140"/>
      <c r="E1" s="140"/>
    </row>
    <row r="2" spans="1:6" ht="21" customHeight="1" x14ac:dyDescent="0.25">
      <c r="A2" s="3" t="s">
        <v>111</v>
      </c>
      <c r="B2" s="138" t="str">
        <f>'Summary and sign-off'!B2:F2</f>
        <v>Ministry of Education</v>
      </c>
      <c r="C2" s="138"/>
      <c r="D2" s="138"/>
      <c r="E2" s="138"/>
    </row>
    <row r="3" spans="1:6" ht="31.2" x14ac:dyDescent="0.25">
      <c r="A3" s="3" t="s">
        <v>112</v>
      </c>
      <c r="B3" s="138" t="str">
        <f>'Summary and sign-off'!B3:F3</f>
        <v xml:space="preserve">Iona Holsted </v>
      </c>
      <c r="C3" s="138"/>
      <c r="D3" s="138"/>
      <c r="E3" s="138"/>
    </row>
    <row r="4" spans="1:6" ht="21" customHeight="1" x14ac:dyDescent="0.25">
      <c r="A4" s="3" t="s">
        <v>113</v>
      </c>
      <c r="B4" s="138">
        <f>'Summary and sign-off'!B4:F4</f>
        <v>45108</v>
      </c>
      <c r="C4" s="138"/>
      <c r="D4" s="138"/>
      <c r="E4" s="138"/>
    </row>
    <row r="5" spans="1:6" ht="21" customHeight="1" x14ac:dyDescent="0.25">
      <c r="A5" s="3" t="s">
        <v>114</v>
      </c>
      <c r="B5" s="138">
        <f>'Summary and sign-off'!B5:F5</f>
        <v>45473</v>
      </c>
      <c r="C5" s="138"/>
      <c r="D5" s="138"/>
      <c r="E5" s="138"/>
    </row>
    <row r="6" spans="1:6" ht="21" customHeight="1" x14ac:dyDescent="0.25">
      <c r="A6" s="3" t="s">
        <v>115</v>
      </c>
      <c r="B6" s="133" t="s">
        <v>82</v>
      </c>
      <c r="C6" s="133"/>
      <c r="D6" s="133"/>
      <c r="E6" s="133"/>
    </row>
    <row r="7" spans="1:6" ht="21" customHeight="1" x14ac:dyDescent="0.25">
      <c r="A7" s="3" t="s">
        <v>56</v>
      </c>
      <c r="B7" s="133" t="s">
        <v>84</v>
      </c>
      <c r="C7" s="133"/>
      <c r="D7" s="133"/>
      <c r="E7" s="133"/>
    </row>
    <row r="8" spans="1:6" ht="35.25" customHeight="1" x14ac:dyDescent="0.3">
      <c r="A8" s="149" t="s">
        <v>139</v>
      </c>
      <c r="B8" s="149"/>
      <c r="C8" s="150"/>
      <c r="D8" s="150"/>
      <c r="E8" s="150"/>
      <c r="F8" s="27"/>
    </row>
    <row r="9" spans="1:6" ht="35.25" customHeight="1" x14ac:dyDescent="0.3">
      <c r="A9" s="147" t="s">
        <v>140</v>
      </c>
      <c r="B9" s="148"/>
      <c r="C9" s="148"/>
      <c r="D9" s="148"/>
      <c r="E9" s="148"/>
      <c r="F9" s="27"/>
    </row>
    <row r="10" spans="1:6" ht="27" customHeight="1" x14ac:dyDescent="0.25">
      <c r="A10" s="24" t="s">
        <v>141</v>
      </c>
      <c r="B10" s="24" t="s">
        <v>63</v>
      </c>
      <c r="C10" s="24" t="s">
        <v>142</v>
      </c>
      <c r="D10" s="24" t="s">
        <v>143</v>
      </c>
      <c r="E10" s="24" t="s">
        <v>123</v>
      </c>
      <c r="F10" s="20"/>
    </row>
    <row r="11" spans="1:6" s="2" customFormat="1" x14ac:dyDescent="0.25">
      <c r="A11" s="121"/>
      <c r="B11" s="118">
        <v>0</v>
      </c>
      <c r="C11" s="122" t="s">
        <v>175</v>
      </c>
      <c r="D11" s="122"/>
      <c r="E11" s="123"/>
    </row>
    <row r="12" spans="1:6" s="2" customFormat="1" ht="11.25" hidden="1" customHeight="1" x14ac:dyDescent="0.25">
      <c r="A12" s="98"/>
      <c r="B12" s="95"/>
      <c r="C12" s="99"/>
      <c r="D12" s="99"/>
      <c r="E12" s="100"/>
    </row>
    <row r="13" spans="1:6" ht="34.5" customHeight="1" x14ac:dyDescent="0.25">
      <c r="A13" s="53" t="s">
        <v>144</v>
      </c>
      <c r="B13" s="62">
        <f>SUM(B11:B12)</f>
        <v>0</v>
      </c>
      <c r="C13" s="70" t="str">
        <f>IF(SUBTOTAL(3,B11:B12)=SUBTOTAL(103,B11:B12),'Summary and sign-off'!$A$48,'Summary and sign-off'!$A$49)</f>
        <v>Check - there are no hidden rows with data</v>
      </c>
      <c r="D13" s="139" t="str">
        <f>IF('Summary and sign-off'!F58='Summary and sign-off'!F54,'Summary and sign-off'!A51,'Summary and sign-off'!A50)</f>
        <v>Not all lines have an entry for "Cost in NZ$" and "Type of expense"</v>
      </c>
      <c r="E13" s="139"/>
      <c r="F13" s="2"/>
    </row>
    <row r="14" spans="1:6" x14ac:dyDescent="0.25">
      <c r="A14" s="18"/>
      <c r="B14" s="17"/>
      <c r="C14" s="17"/>
      <c r="D14" s="17"/>
      <c r="E14" s="17"/>
    </row>
    <row r="15" spans="1:6" x14ac:dyDescent="0.25">
      <c r="A15" s="18" t="s">
        <v>74</v>
      </c>
      <c r="B15" s="19"/>
      <c r="C15" s="17"/>
      <c r="D15" s="17"/>
      <c r="E15" s="17"/>
    </row>
    <row r="16" spans="1:6" ht="12.75" customHeight="1" x14ac:dyDescent="0.25">
      <c r="A16" s="20" t="s">
        <v>145</v>
      </c>
      <c r="B16" s="20"/>
      <c r="C16" s="20"/>
      <c r="D16" s="20"/>
      <c r="E16" s="20"/>
    </row>
    <row r="17" spans="1:6" x14ac:dyDescent="0.25">
      <c r="A17" s="20" t="s">
        <v>146</v>
      </c>
      <c r="B17" s="20"/>
      <c r="C17" s="28"/>
      <c r="D17" s="28"/>
      <c r="E17" s="28"/>
    </row>
    <row r="18" spans="1:6" x14ac:dyDescent="0.25">
      <c r="A18" s="20" t="s">
        <v>80</v>
      </c>
      <c r="B18" s="19"/>
      <c r="C18" s="17"/>
      <c r="D18" s="17"/>
      <c r="E18" s="17"/>
      <c r="F18" s="17"/>
    </row>
    <row r="19" spans="1:6" x14ac:dyDescent="0.25">
      <c r="A19" s="20" t="s">
        <v>147</v>
      </c>
      <c r="B19" s="20"/>
      <c r="C19" s="28"/>
      <c r="D19" s="28"/>
      <c r="E19" s="28"/>
    </row>
    <row r="20" spans="1:6" ht="12.75" customHeight="1" x14ac:dyDescent="0.25">
      <c r="A20" s="20" t="s">
        <v>148</v>
      </c>
      <c r="B20" s="20"/>
      <c r="C20" s="22"/>
      <c r="D20" s="22"/>
      <c r="E20" s="22"/>
    </row>
    <row r="21" spans="1:6" x14ac:dyDescent="0.25">
      <c r="A21" s="17"/>
      <c r="B21" s="17"/>
      <c r="C21" s="17"/>
      <c r="D21" s="17"/>
      <c r="E21" s="17"/>
    </row>
    <row r="22" spans="1:6" x14ac:dyDescent="0.25"/>
    <row r="23" spans="1:6" x14ac:dyDescent="0.25"/>
    <row r="24" spans="1:6" x14ac:dyDescent="0.25"/>
    <row r="25" spans="1:6" x14ac:dyDescent="0.25"/>
    <row r="26" spans="1:6" x14ac:dyDescent="0.25"/>
    <row r="27" spans="1:6" x14ac:dyDescent="0.25"/>
    <row r="28" spans="1:6" x14ac:dyDescent="0.25"/>
    <row r="29" spans="1:6" x14ac:dyDescent="0.25"/>
    <row r="30" spans="1:6" x14ac:dyDescent="0.25"/>
    <row r="31" spans="1:6" x14ac:dyDescent="0.25"/>
    <row r="32" spans="1:6" x14ac:dyDescent="0.25"/>
    <row r="33" x14ac:dyDescent="0.25"/>
  </sheetData>
  <sheetProtection sheet="1" formatCells="0" insertRows="0" deleteRows="0"/>
  <mergeCells count="10">
    <mergeCell ref="D13:E13"/>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2"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opLeftCell="A8" zoomScaleNormal="100" workbookViewId="0">
      <selection activeCell="D25" sqref="D25:E25"/>
    </sheetView>
  </sheetViews>
  <sheetFormatPr defaultColWidth="0" defaultRowHeight="13.2" zeroHeight="1" x14ac:dyDescent="0.25"/>
  <cols>
    <col min="1" max="1" width="35.6640625" customWidth="1"/>
    <col min="2" max="2" width="14.33203125" customWidth="1"/>
    <col min="3" max="3" width="71.44140625" customWidth="1"/>
    <col min="4" max="4" width="50" customWidth="1"/>
    <col min="5" max="5" width="21.44140625" customWidth="1"/>
    <col min="6" max="6" width="36.88671875" customWidth="1"/>
    <col min="7" max="10" width="9.109375" hidden="1" customWidth="1"/>
    <col min="11" max="13" width="0" hidden="1" customWidth="1"/>
    <col min="14" max="16384" width="9.109375" hidden="1"/>
  </cols>
  <sheetData>
    <row r="1" spans="1:6" ht="26.25" customHeight="1" x14ac:dyDescent="0.25">
      <c r="A1" s="140" t="s">
        <v>110</v>
      </c>
      <c r="B1" s="140"/>
      <c r="C1" s="140"/>
      <c r="D1" s="140"/>
      <c r="E1" s="140"/>
    </row>
    <row r="2" spans="1:6" ht="21" customHeight="1" x14ac:dyDescent="0.25">
      <c r="A2" s="3" t="s">
        <v>111</v>
      </c>
      <c r="B2" s="138" t="str">
        <f>'Summary and sign-off'!B2:F2</f>
        <v>Ministry of Education</v>
      </c>
      <c r="C2" s="138"/>
      <c r="D2" s="138"/>
      <c r="E2" s="138"/>
    </row>
    <row r="3" spans="1:6" ht="31.2" x14ac:dyDescent="0.25">
      <c r="A3" s="3" t="s">
        <v>149</v>
      </c>
      <c r="B3" s="138" t="str">
        <f>'Summary and sign-off'!B3:F3</f>
        <v xml:space="preserve">Iona Holsted </v>
      </c>
      <c r="C3" s="138"/>
      <c r="D3" s="138"/>
      <c r="E3" s="138"/>
    </row>
    <row r="4" spans="1:6" ht="21" customHeight="1" x14ac:dyDescent="0.25">
      <c r="A4" s="3" t="s">
        <v>113</v>
      </c>
      <c r="B4" s="138">
        <f>'Summary and sign-off'!B4:F4</f>
        <v>45108</v>
      </c>
      <c r="C4" s="138"/>
      <c r="D4" s="138"/>
      <c r="E4" s="138"/>
    </row>
    <row r="5" spans="1:6" ht="21" customHeight="1" x14ac:dyDescent="0.25">
      <c r="A5" s="3" t="s">
        <v>114</v>
      </c>
      <c r="B5" s="138">
        <f>'Summary and sign-off'!B5:F5</f>
        <v>45473</v>
      </c>
      <c r="C5" s="138"/>
      <c r="D5" s="138"/>
      <c r="E5" s="138"/>
    </row>
    <row r="6" spans="1:6" ht="21" customHeight="1" x14ac:dyDescent="0.25">
      <c r="A6" s="3" t="s">
        <v>115</v>
      </c>
      <c r="B6" s="133" t="s">
        <v>82</v>
      </c>
      <c r="C6" s="133"/>
      <c r="D6" s="133"/>
      <c r="E6" s="133"/>
      <c r="F6" s="23"/>
    </row>
    <row r="7" spans="1:6" ht="21" customHeight="1" x14ac:dyDescent="0.25">
      <c r="A7" s="3" t="s">
        <v>56</v>
      </c>
      <c r="B7" s="133" t="s">
        <v>84</v>
      </c>
      <c r="C7" s="133"/>
      <c r="D7" s="133"/>
      <c r="E7" s="133"/>
      <c r="F7" s="23"/>
    </row>
    <row r="8" spans="1:6" ht="35.25" customHeight="1" x14ac:dyDescent="0.25">
      <c r="A8" s="143" t="s">
        <v>150</v>
      </c>
      <c r="B8" s="143"/>
      <c r="C8" s="150"/>
      <c r="D8" s="150"/>
      <c r="E8" s="150"/>
    </row>
    <row r="9" spans="1:6" ht="35.25" customHeight="1" x14ac:dyDescent="0.25">
      <c r="A9" s="151" t="s">
        <v>151</v>
      </c>
      <c r="B9" s="152"/>
      <c r="C9" s="152"/>
      <c r="D9" s="152"/>
      <c r="E9" s="152"/>
    </row>
    <row r="10" spans="1:6" ht="27" customHeight="1" x14ac:dyDescent="0.25">
      <c r="A10" s="24" t="s">
        <v>119</v>
      </c>
      <c r="B10" s="24" t="s">
        <v>63</v>
      </c>
      <c r="C10" s="24" t="s">
        <v>152</v>
      </c>
      <c r="D10" s="24" t="s">
        <v>153</v>
      </c>
      <c r="E10" s="24" t="s">
        <v>123</v>
      </c>
      <c r="F10" s="20"/>
    </row>
    <row r="11" spans="1:6" s="2" customFormat="1" hidden="1" x14ac:dyDescent="0.25">
      <c r="A11" s="98"/>
      <c r="B11" s="95"/>
      <c r="C11" s="99"/>
      <c r="D11" s="99"/>
      <c r="E11" s="100"/>
    </row>
    <row r="12" spans="1:6" s="2" customFormat="1" x14ac:dyDescent="0.25">
      <c r="A12" s="117">
        <v>45138</v>
      </c>
      <c r="B12" s="118">
        <v>83.29</v>
      </c>
      <c r="C12" s="122"/>
      <c r="D12" s="122" t="s">
        <v>176</v>
      </c>
      <c r="E12" s="123"/>
    </row>
    <row r="13" spans="1:6" s="2" customFormat="1" x14ac:dyDescent="0.25">
      <c r="A13" s="117">
        <v>45169</v>
      </c>
      <c r="B13" s="118">
        <v>85.42</v>
      </c>
      <c r="C13" s="122"/>
      <c r="D13" s="122" t="s">
        <v>176</v>
      </c>
      <c r="E13" s="123"/>
    </row>
    <row r="14" spans="1:6" s="2" customFormat="1" x14ac:dyDescent="0.25">
      <c r="A14" s="117">
        <v>45199</v>
      </c>
      <c r="B14" s="118">
        <v>52.45</v>
      </c>
      <c r="C14" s="122"/>
      <c r="D14" s="122" t="s">
        <v>176</v>
      </c>
      <c r="E14" s="123"/>
    </row>
    <row r="15" spans="1:6" s="2" customFormat="1" x14ac:dyDescent="0.25">
      <c r="A15" s="117">
        <v>45230</v>
      </c>
      <c r="B15" s="118">
        <v>55.48</v>
      </c>
      <c r="C15" s="122"/>
      <c r="D15" s="122" t="s">
        <v>176</v>
      </c>
      <c r="E15" s="123"/>
    </row>
    <row r="16" spans="1:6" s="2" customFormat="1" x14ac:dyDescent="0.25">
      <c r="A16" s="117">
        <v>45260</v>
      </c>
      <c r="B16" s="118">
        <v>57.43</v>
      </c>
      <c r="C16" s="122"/>
      <c r="D16" s="122" t="s">
        <v>176</v>
      </c>
      <c r="E16" s="123"/>
    </row>
    <row r="17" spans="1:6" s="2" customFormat="1" x14ac:dyDescent="0.25">
      <c r="A17" s="117">
        <v>45291</v>
      </c>
      <c r="B17" s="118">
        <v>56.95</v>
      </c>
      <c r="C17" s="122"/>
      <c r="D17" s="122" t="s">
        <v>176</v>
      </c>
      <c r="E17" s="123"/>
    </row>
    <row r="18" spans="1:6" s="2" customFormat="1" x14ac:dyDescent="0.25">
      <c r="A18" s="117">
        <v>45322</v>
      </c>
      <c r="B18" s="118">
        <v>66.569999999999993</v>
      </c>
      <c r="C18" s="122"/>
      <c r="D18" s="122" t="s">
        <v>176</v>
      </c>
      <c r="E18" s="123"/>
    </row>
    <row r="19" spans="1:6" s="2" customFormat="1" x14ac:dyDescent="0.25">
      <c r="A19" s="117">
        <v>45351</v>
      </c>
      <c r="B19" s="118">
        <v>44.16</v>
      </c>
      <c r="C19" s="122"/>
      <c r="D19" s="122" t="s">
        <v>176</v>
      </c>
      <c r="E19" s="123"/>
    </row>
    <row r="20" spans="1:6" s="2" customFormat="1" x14ac:dyDescent="0.25">
      <c r="A20" s="117">
        <v>45382</v>
      </c>
      <c r="B20" s="118">
        <v>42.2</v>
      </c>
      <c r="C20" s="122"/>
      <c r="D20" s="122" t="s">
        <v>176</v>
      </c>
      <c r="E20" s="123"/>
    </row>
    <row r="21" spans="1:6" s="2" customFormat="1" x14ac:dyDescent="0.25">
      <c r="A21" s="117">
        <v>45412</v>
      </c>
      <c r="B21" s="118">
        <v>41.51</v>
      </c>
      <c r="C21" s="122"/>
      <c r="D21" s="122" t="s">
        <v>176</v>
      </c>
      <c r="E21" s="123"/>
    </row>
    <row r="22" spans="1:6" s="2" customFormat="1" x14ac:dyDescent="0.25">
      <c r="A22" s="121">
        <v>45443</v>
      </c>
      <c r="B22" s="118">
        <v>48.77</v>
      </c>
      <c r="C22" s="122"/>
      <c r="D22" s="122" t="s">
        <v>176</v>
      </c>
      <c r="E22" s="123"/>
    </row>
    <row r="23" spans="1:6" s="2" customFormat="1" x14ac:dyDescent="0.25">
      <c r="A23" s="121">
        <v>45473</v>
      </c>
      <c r="B23" s="118">
        <v>53.1</v>
      </c>
      <c r="C23" s="122"/>
      <c r="D23" s="122" t="s">
        <v>176</v>
      </c>
      <c r="E23" s="123"/>
    </row>
    <row r="24" spans="1:6" s="2" customFormat="1" hidden="1" x14ac:dyDescent="0.25">
      <c r="A24" s="98"/>
      <c r="B24" s="95"/>
      <c r="C24" s="99"/>
      <c r="D24" s="99"/>
      <c r="E24" s="100"/>
    </row>
    <row r="25" spans="1:6" ht="34.5" customHeight="1" x14ac:dyDescent="0.25">
      <c r="A25" s="53" t="s">
        <v>154</v>
      </c>
      <c r="B25" s="62">
        <f>SUM(B11:B24)</f>
        <v>687.33</v>
      </c>
      <c r="C25" s="70" t="str">
        <f>IF(SUBTOTAL(3,B11:B24)=SUBTOTAL(103,B11:B24),'Summary and sign-off'!$A$48,'Summary and sign-off'!$A$49)</f>
        <v>Check - there are no hidden rows with data</v>
      </c>
      <c r="D25" s="139" t="str">
        <f>IF('Summary and sign-off'!F59='Summary and sign-off'!F54,'Summary and sign-off'!A51,'Summary and sign-off'!A50)</f>
        <v>Check - each entry provides sufficient information</v>
      </c>
      <c r="E25" s="139"/>
    </row>
    <row r="26" spans="1:6" ht="14.1" customHeight="1" x14ac:dyDescent="0.25">
      <c r="B26" s="17"/>
      <c r="C26" s="17"/>
      <c r="D26" s="17"/>
      <c r="E26" s="17"/>
    </row>
    <row r="27" spans="1:6" x14ac:dyDescent="0.25">
      <c r="A27" s="18" t="s">
        <v>155</v>
      </c>
      <c r="B27" s="17"/>
      <c r="C27" s="17"/>
      <c r="D27" s="17"/>
      <c r="E27" s="17"/>
    </row>
    <row r="28" spans="1:6" ht="12.6" customHeight="1" x14ac:dyDescent="0.25">
      <c r="A28" s="20" t="s">
        <v>133</v>
      </c>
      <c r="B28" s="17"/>
      <c r="C28" s="17"/>
      <c r="D28" s="17"/>
      <c r="E28" s="17"/>
    </row>
    <row r="29" spans="1:6" x14ac:dyDescent="0.25">
      <c r="A29" s="20" t="s">
        <v>80</v>
      </c>
      <c r="B29" s="19"/>
      <c r="C29" s="17"/>
      <c r="D29" s="17"/>
      <c r="E29" s="17"/>
      <c r="F29" s="17"/>
    </row>
    <row r="30" spans="1:6" x14ac:dyDescent="0.25">
      <c r="A30" s="20" t="s">
        <v>147</v>
      </c>
      <c r="C30" s="17"/>
      <c r="D30" s="17"/>
      <c r="E30" s="17"/>
      <c r="F30" s="17"/>
    </row>
    <row r="31" spans="1:6" ht="12.75" customHeight="1" x14ac:dyDescent="0.25">
      <c r="A31" s="20" t="s">
        <v>148</v>
      </c>
      <c r="B31" s="25"/>
      <c r="C31" s="22"/>
      <c r="D31" s="22"/>
      <c r="E31" s="22"/>
      <c r="F31" s="22"/>
    </row>
    <row r="32" spans="1:6" x14ac:dyDescent="0.25">
      <c r="B32" s="26"/>
      <c r="C32" s="17"/>
      <c r="D32" s="17"/>
      <c r="E32" s="17"/>
    </row>
    <row r="33" spans="1:5" hidden="1" x14ac:dyDescent="0.25">
      <c r="A33" s="17"/>
      <c r="B33" s="17"/>
      <c r="C33" s="17"/>
      <c r="D33" s="17"/>
    </row>
    <row r="34" spans="1:5" ht="12.75" hidden="1" customHeight="1" x14ac:dyDescent="0.25"/>
    <row r="35" spans="1:5" hidden="1" x14ac:dyDescent="0.25">
      <c r="A35" s="17"/>
      <c r="B35" s="17"/>
      <c r="C35" s="17"/>
      <c r="D35" s="17"/>
      <c r="E35" s="17"/>
    </row>
    <row r="36" spans="1:5" hidden="1" x14ac:dyDescent="0.25">
      <c r="A36" s="17"/>
      <c r="B36" s="17"/>
      <c r="C36" s="17"/>
      <c r="D36" s="17"/>
      <c r="E36" s="17"/>
    </row>
    <row r="37" spans="1:5" hidden="1" x14ac:dyDescent="0.25">
      <c r="A37" s="17"/>
      <c r="B37" s="17"/>
      <c r="C37" s="17"/>
      <c r="D37" s="17"/>
      <c r="E37" s="17"/>
    </row>
    <row r="38" spans="1:5" hidden="1" x14ac:dyDescent="0.25">
      <c r="A38" s="17"/>
      <c r="B38" s="17"/>
      <c r="C38" s="17"/>
      <c r="D38" s="17"/>
      <c r="E38" s="17"/>
    </row>
    <row r="39" spans="1:5" hidden="1" x14ac:dyDescent="0.25">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51"/>
  <sheetViews>
    <sheetView topLeftCell="B1" zoomScaleNormal="100" workbookViewId="0">
      <selection activeCell="B6" sqref="B6:F6"/>
    </sheetView>
  </sheetViews>
  <sheetFormatPr defaultColWidth="0" defaultRowHeight="13.2" zeroHeight="1" x14ac:dyDescent="0.25"/>
  <cols>
    <col min="1" max="1" width="35.6640625" customWidth="1"/>
    <col min="2" max="2" width="46.88671875" customWidth="1"/>
    <col min="3" max="3" width="22.109375" customWidth="1"/>
    <col min="4" max="4" width="25.44140625" customWidth="1"/>
    <col min="5" max="6" width="35.6640625" customWidth="1"/>
    <col min="7" max="7" width="38" customWidth="1"/>
    <col min="8" max="10" width="9.109375" hidden="1" customWidth="1"/>
    <col min="11" max="15" width="0" hidden="1" customWidth="1"/>
  </cols>
  <sheetData>
    <row r="1" spans="1:6" ht="26.25" customHeight="1" x14ac:dyDescent="0.25">
      <c r="A1" s="140" t="s">
        <v>156</v>
      </c>
      <c r="B1" s="140"/>
      <c r="C1" s="140"/>
      <c r="D1" s="140"/>
      <c r="E1" s="140"/>
      <c r="F1" s="140"/>
    </row>
    <row r="2" spans="1:6" ht="21" customHeight="1" x14ac:dyDescent="0.25">
      <c r="A2" s="3" t="s">
        <v>111</v>
      </c>
      <c r="B2" s="138" t="str">
        <f>'Summary and sign-off'!B2:F2</f>
        <v>Ministry of Education</v>
      </c>
      <c r="C2" s="138"/>
      <c r="D2" s="138"/>
      <c r="E2" s="138"/>
      <c r="F2" s="138"/>
    </row>
    <row r="3" spans="1:6" ht="31.2" x14ac:dyDescent="0.25">
      <c r="A3" s="3" t="s">
        <v>112</v>
      </c>
      <c r="B3" s="138" t="str">
        <f>'Summary and sign-off'!B3:F3</f>
        <v xml:space="preserve">Iona Holsted </v>
      </c>
      <c r="C3" s="138"/>
      <c r="D3" s="138"/>
      <c r="E3" s="138"/>
      <c r="F3" s="138"/>
    </row>
    <row r="4" spans="1:6" ht="21" customHeight="1" x14ac:dyDescent="0.25">
      <c r="A4" s="3" t="s">
        <v>113</v>
      </c>
      <c r="B4" s="138">
        <f>'Summary and sign-off'!B4:F4</f>
        <v>45108</v>
      </c>
      <c r="C4" s="138"/>
      <c r="D4" s="138"/>
      <c r="E4" s="138"/>
      <c r="F4" s="138"/>
    </row>
    <row r="5" spans="1:6" ht="21" customHeight="1" x14ac:dyDescent="0.25">
      <c r="A5" s="3" t="s">
        <v>114</v>
      </c>
      <c r="B5" s="138">
        <f>'Summary and sign-off'!B5:F5</f>
        <v>45473</v>
      </c>
      <c r="C5" s="138"/>
      <c r="D5" s="138"/>
      <c r="E5" s="138"/>
      <c r="F5" s="138"/>
    </row>
    <row r="6" spans="1:6" ht="21" customHeight="1" x14ac:dyDescent="0.25">
      <c r="A6" s="3" t="s">
        <v>157</v>
      </c>
      <c r="B6" s="133" t="s">
        <v>82</v>
      </c>
      <c r="C6" s="133"/>
      <c r="D6" s="133"/>
      <c r="E6" s="133"/>
      <c r="F6" s="133"/>
    </row>
    <row r="7" spans="1:6" ht="21" customHeight="1" x14ac:dyDescent="0.25">
      <c r="A7" s="3" t="s">
        <v>56</v>
      </c>
      <c r="B7" s="133" t="s">
        <v>84</v>
      </c>
      <c r="C7" s="133"/>
      <c r="D7" s="133"/>
      <c r="E7" s="133"/>
      <c r="F7" s="133"/>
    </row>
    <row r="8" spans="1:6" ht="36" customHeight="1" x14ac:dyDescent="0.25">
      <c r="A8" s="143" t="s">
        <v>158</v>
      </c>
      <c r="B8" s="143"/>
      <c r="C8" s="143"/>
      <c r="D8" s="143"/>
      <c r="E8" s="143"/>
      <c r="F8" s="143"/>
    </row>
    <row r="9" spans="1:6" ht="36" customHeight="1" x14ac:dyDescent="0.25">
      <c r="A9" s="151" t="s">
        <v>159</v>
      </c>
      <c r="B9" s="152"/>
      <c r="C9" s="152"/>
      <c r="D9" s="152"/>
      <c r="E9" s="152"/>
      <c r="F9" s="152"/>
    </row>
    <row r="10" spans="1:6" ht="39" customHeight="1" x14ac:dyDescent="0.25">
      <c r="A10" s="24" t="s">
        <v>119</v>
      </c>
      <c r="B10" s="112" t="s">
        <v>160</v>
      </c>
      <c r="C10" s="112" t="s">
        <v>161</v>
      </c>
      <c r="D10" s="112" t="s">
        <v>162</v>
      </c>
      <c r="E10" s="112" t="s">
        <v>163</v>
      </c>
      <c r="F10" s="112" t="s">
        <v>164</v>
      </c>
    </row>
    <row r="11" spans="1:6" s="2" customFormat="1" ht="26.4" x14ac:dyDescent="0.25">
      <c r="A11" s="117">
        <v>45117</v>
      </c>
      <c r="B11" s="122" t="s">
        <v>204</v>
      </c>
      <c r="C11" s="125" t="s">
        <v>98</v>
      </c>
      <c r="D11" s="122" t="s">
        <v>205</v>
      </c>
      <c r="E11" s="126" t="s">
        <v>96</v>
      </c>
      <c r="F11" s="123" t="s">
        <v>184</v>
      </c>
    </row>
    <row r="12" spans="1:6" s="2" customFormat="1" ht="39.6" x14ac:dyDescent="0.25">
      <c r="A12" s="117">
        <v>45121</v>
      </c>
      <c r="B12" s="122" t="s">
        <v>202</v>
      </c>
      <c r="C12" s="125" t="s">
        <v>98</v>
      </c>
      <c r="D12" s="122" t="s">
        <v>203</v>
      </c>
      <c r="E12" s="126" t="s">
        <v>96</v>
      </c>
      <c r="F12" s="123"/>
    </row>
    <row r="13" spans="1:6" s="2" customFormat="1" x14ac:dyDescent="0.25">
      <c r="A13" s="117">
        <v>45154</v>
      </c>
      <c r="B13" s="124" t="s">
        <v>180</v>
      </c>
      <c r="C13" s="125" t="s">
        <v>97</v>
      </c>
      <c r="D13" s="124" t="s">
        <v>201</v>
      </c>
      <c r="E13" s="126" t="s">
        <v>96</v>
      </c>
      <c r="F13" s="127"/>
    </row>
    <row r="14" spans="1:6" s="2" customFormat="1" ht="39.6" x14ac:dyDescent="0.25">
      <c r="A14" s="117">
        <v>45323</v>
      </c>
      <c r="B14" s="122" t="s">
        <v>177</v>
      </c>
      <c r="C14" s="125" t="s">
        <v>97</v>
      </c>
      <c r="D14" s="122" t="s">
        <v>179</v>
      </c>
      <c r="E14" s="126">
        <v>80</v>
      </c>
      <c r="F14" s="123" t="s">
        <v>178</v>
      </c>
    </row>
    <row r="15" spans="1:6" s="2" customFormat="1" x14ac:dyDescent="0.25">
      <c r="A15" s="117">
        <v>45456</v>
      </c>
      <c r="B15" s="124" t="s">
        <v>181</v>
      </c>
      <c r="C15" s="125" t="s">
        <v>97</v>
      </c>
      <c r="D15" s="124" t="s">
        <v>201</v>
      </c>
      <c r="E15" s="126" t="s">
        <v>96</v>
      </c>
      <c r="F15" s="127"/>
    </row>
    <row r="16" spans="1:6" s="2" customFormat="1" ht="26.4" x14ac:dyDescent="0.25">
      <c r="A16" s="117">
        <v>45468</v>
      </c>
      <c r="B16" s="124" t="s">
        <v>207</v>
      </c>
      <c r="C16" s="125" t="s">
        <v>98</v>
      </c>
      <c r="D16" s="124" t="s">
        <v>206</v>
      </c>
      <c r="E16" s="126" t="s">
        <v>96</v>
      </c>
      <c r="F16" s="127"/>
    </row>
    <row r="17" spans="1:7" s="2" customFormat="1" x14ac:dyDescent="0.25">
      <c r="A17" s="117">
        <v>45469</v>
      </c>
      <c r="B17" s="124" t="s">
        <v>182</v>
      </c>
      <c r="C17" s="125" t="s">
        <v>98</v>
      </c>
      <c r="D17" s="124" t="s">
        <v>200</v>
      </c>
      <c r="E17" s="126" t="s">
        <v>96</v>
      </c>
      <c r="F17" s="127"/>
    </row>
    <row r="18" spans="1:7" s="2" customFormat="1" hidden="1" x14ac:dyDescent="0.25">
      <c r="A18" s="94"/>
      <c r="B18" s="99"/>
      <c r="C18" s="101"/>
      <c r="D18" s="99"/>
      <c r="E18" s="102"/>
      <c r="F18" s="100"/>
    </row>
    <row r="19" spans="1:7" ht="34.5" customHeight="1" x14ac:dyDescent="0.25">
      <c r="A19" s="113" t="s">
        <v>165</v>
      </c>
      <c r="B19" s="114" t="s">
        <v>166</v>
      </c>
      <c r="C19" s="115">
        <f>C20+C21</f>
        <v>7</v>
      </c>
      <c r="D19" s="116" t="str">
        <f>IF(SUBTOTAL(3,C11:C18)=SUBTOTAL(103,C11:C18),'Summary and sign-off'!$A$48,'Summary and sign-off'!$A$49)</f>
        <v>Check - there are no hidden rows with data</v>
      </c>
      <c r="E19" s="139" t="str">
        <f>IF('Summary and sign-off'!F60='Summary and sign-off'!F54,'Summary and sign-off'!A52,'Summary and sign-off'!A50)</f>
        <v>Check - each entry provides sufficient information</v>
      </c>
      <c r="F19" s="139"/>
      <c r="G19" s="2"/>
    </row>
    <row r="20" spans="1:7" ht="25.5" customHeight="1" x14ac:dyDescent="0.3">
      <c r="A20" s="54"/>
      <c r="B20" s="55" t="s">
        <v>97</v>
      </c>
      <c r="C20" s="56">
        <f>COUNTIF(C11:C18,'Summary and sign-off'!A45)</f>
        <v>3</v>
      </c>
      <c r="D20" s="14"/>
      <c r="E20" s="15"/>
      <c r="F20" s="16"/>
    </row>
    <row r="21" spans="1:7" ht="25.5" customHeight="1" x14ac:dyDescent="0.3">
      <c r="A21" s="54"/>
      <c r="B21" s="55" t="s">
        <v>98</v>
      </c>
      <c r="C21" s="56">
        <f>COUNTIF(C11:C18,'Summary and sign-off'!A46)</f>
        <v>4</v>
      </c>
      <c r="D21" s="14"/>
      <c r="E21" s="15"/>
      <c r="F21" s="16"/>
    </row>
    <row r="22" spans="1:7" x14ac:dyDescent="0.25">
      <c r="A22" s="17"/>
      <c r="B22" s="18"/>
      <c r="C22" s="17"/>
      <c r="D22" s="19"/>
      <c r="E22" s="19"/>
      <c r="F22" s="17"/>
    </row>
    <row r="23" spans="1:7" x14ac:dyDescent="0.25">
      <c r="A23" s="18" t="s">
        <v>155</v>
      </c>
      <c r="B23" s="18"/>
      <c r="C23" s="18"/>
      <c r="D23" s="18"/>
      <c r="E23" s="18"/>
      <c r="F23" s="18"/>
    </row>
    <row r="24" spans="1:7" ht="12.6" customHeight="1" x14ac:dyDescent="0.25">
      <c r="A24" s="20" t="s">
        <v>133</v>
      </c>
      <c r="B24" s="17"/>
      <c r="C24" s="17"/>
      <c r="D24" s="17"/>
      <c r="E24" s="17"/>
    </row>
    <row r="25" spans="1:7" x14ac:dyDescent="0.25">
      <c r="A25" s="20" t="s">
        <v>80</v>
      </c>
      <c r="B25" s="19"/>
      <c r="C25" s="17"/>
      <c r="D25" s="17"/>
      <c r="E25" s="17"/>
      <c r="F25" s="17"/>
    </row>
    <row r="26" spans="1:7" x14ac:dyDescent="0.25">
      <c r="A26" s="20" t="s">
        <v>167</v>
      </c>
      <c r="B26" s="21"/>
      <c r="C26" s="21"/>
      <c r="D26" s="21"/>
      <c r="E26" s="21"/>
      <c r="F26" s="21"/>
    </row>
    <row r="27" spans="1:7" ht="12.75" customHeight="1" x14ac:dyDescent="0.25">
      <c r="A27" s="20" t="s">
        <v>168</v>
      </c>
      <c r="B27" s="17"/>
      <c r="C27" s="17"/>
      <c r="D27" s="17"/>
      <c r="E27" s="17"/>
      <c r="F27" s="17"/>
    </row>
    <row r="28" spans="1:7" ht="12.9" customHeight="1" x14ac:dyDescent="0.25">
      <c r="A28" s="20" t="s">
        <v>169</v>
      </c>
      <c r="B28" s="17"/>
      <c r="C28" s="17"/>
      <c r="D28" s="17"/>
      <c r="E28" s="17"/>
      <c r="F28" s="17"/>
    </row>
    <row r="29" spans="1:7" x14ac:dyDescent="0.25">
      <c r="A29" s="20" t="s">
        <v>170</v>
      </c>
      <c r="C29" s="17"/>
      <c r="D29" s="17"/>
      <c r="E29" s="17"/>
      <c r="F29" s="17"/>
    </row>
    <row r="30" spans="1:7" ht="12.75" customHeight="1" x14ac:dyDescent="0.25">
      <c r="A30" s="20" t="s">
        <v>148</v>
      </c>
      <c r="B30" s="20"/>
      <c r="C30" s="22"/>
      <c r="D30" s="22"/>
      <c r="E30" s="22"/>
      <c r="F30" s="22"/>
    </row>
    <row r="31" spans="1:7" ht="12.75" customHeight="1" x14ac:dyDescent="0.25">
      <c r="A31" s="20"/>
      <c r="B31" s="20"/>
      <c r="C31" s="22"/>
      <c r="D31" s="22"/>
      <c r="E31" s="22"/>
      <c r="F31" s="22"/>
    </row>
    <row r="32" spans="1:7" ht="12.75" hidden="1" customHeight="1" x14ac:dyDescent="0.25">
      <c r="A32" s="20"/>
      <c r="B32" s="20"/>
      <c r="C32" s="22"/>
      <c r="D32" s="22"/>
      <c r="E32" s="22"/>
      <c r="F32" s="22"/>
    </row>
    <row r="35" spans="1:6" hidden="1" x14ac:dyDescent="0.25">
      <c r="A35" s="18"/>
      <c r="B35" s="18"/>
      <c r="C35" s="18"/>
      <c r="D35" s="18"/>
      <c r="E35" s="18"/>
      <c r="F35" s="18"/>
    </row>
    <row r="36" spans="1:6" hidden="1" x14ac:dyDescent="0.25">
      <c r="A36" s="18"/>
      <c r="B36" s="18"/>
      <c r="C36" s="18"/>
      <c r="D36" s="18"/>
      <c r="E36" s="18"/>
      <c r="F36" s="18"/>
    </row>
    <row r="37" spans="1:6" hidden="1" x14ac:dyDescent="0.25">
      <c r="A37" s="18"/>
      <c r="B37" s="18"/>
      <c r="C37" s="18"/>
      <c r="D37" s="18"/>
      <c r="E37" s="18"/>
      <c r="F37" s="18"/>
    </row>
    <row r="38" spans="1:6" hidden="1" x14ac:dyDescent="0.25">
      <c r="A38" s="18"/>
      <c r="B38" s="18"/>
      <c r="C38" s="18"/>
      <c r="D38" s="18"/>
      <c r="E38" s="18"/>
      <c r="F38" s="18"/>
    </row>
    <row r="39" spans="1:6" hidden="1" x14ac:dyDescent="0.25">
      <c r="A39" s="18"/>
      <c r="B39" s="18"/>
      <c r="C39" s="18"/>
      <c r="D39" s="18"/>
      <c r="E39" s="18"/>
      <c r="F39" s="18"/>
    </row>
    <row r="40" spans="1:6" x14ac:dyDescent="0.25"/>
    <row r="41" spans="1:6" x14ac:dyDescent="0.25"/>
    <row r="42" spans="1:6" x14ac:dyDescent="0.25"/>
    <row r="43" spans="1:6" x14ac:dyDescent="0.25"/>
    <row r="44" spans="1:6" x14ac:dyDescent="0.25"/>
    <row r="45" spans="1:6" x14ac:dyDescent="0.25"/>
    <row r="46" spans="1:6" x14ac:dyDescent="0.25"/>
    <row r="47" spans="1:6" x14ac:dyDescent="0.25"/>
    <row r="48" spans="1:6" x14ac:dyDescent="0.25"/>
    <row r="49" x14ac:dyDescent="0.25"/>
    <row r="50" x14ac:dyDescent="0.25"/>
    <row r="51" x14ac:dyDescent="0.25"/>
  </sheetData>
  <sheetProtection sheet="1" formatCells="0" insertRows="0" deleteRows="0"/>
  <dataConsolidate/>
  <mergeCells count="10">
    <mergeCell ref="E19:F19"/>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8 A14 A11:A12"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7"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8" scale="97"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C11:C18</xm:sqref>
        </x14:dataValidation>
        <x14:dataValidation type="list" errorStyle="information" operator="greaterThan" allowBlank="1" showInputMessage="1" prompt="Provide specific $ value if possible" xr:uid="{00000000-0002-0000-0500-000003000000}">
          <x14:formula1>
            <xm:f>'Summary and sign-off'!$A$39:$A$44</xm:f>
          </x14:formula1>
          <xm:sqref>E11:E18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cp:keywords/>
  <cp:revision/>
  <cp:lastPrinted>2024-07-30T00:28:59Z</cp:lastPrinted>
  <dcterms:created xsi:type="dcterms:W3CDTF">2010-10-17T20:59:02Z</dcterms:created>
  <dcterms:modified xsi:type="dcterms:W3CDTF">2024-07-30T01:51:58Z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SV_QUERY_LIST_4F35BF76-6C0D-4D9B-82B2-816C12CF3733">
    <vt:lpwstr>empty_477D106A-C0D6-4607-AEBD-E2C9D60EA279</vt:lpwstr>
  </property>
  <property fmtid="{D5CDD505-2E9C-101B-9397-08002B2CF9AE}" pid="12" name="SV_HIDDEN_GRID_QUERY_LIST_4F35BF76-6C0D-4D9B-82B2-816C12CF3733">
    <vt:lpwstr>empty_477D106A-C0D6-4607-AEBD-E2C9D60EA279</vt:lpwstr>
  </property>
</Properties>
</file>