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educationgovtnz-my.sharepoint.com/personal/woodp_moe_govt_nz/Documents/Documents/Chief Executive/CE disclosure 2021-22/Final/"/>
    </mc:Choice>
  </mc:AlternateContent>
  <xr:revisionPtr revIDLastSave="130" documentId="8_{9AE7470F-9EFE-4580-BFAC-6B94D8053CC7}" xr6:coauthVersionLast="47" xr6:coauthVersionMax="47" xr10:uidLastSave="{8062F62F-CB4B-4539-B258-E4798A674E3A}"/>
  <bookViews>
    <workbookView xWindow="-108" yWindow="-108" windowWidth="23256" windowHeight="12576" tabRatio="862"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expenses'!$A$1:$E$47</definedName>
    <definedName name="_xlnm.Print_Area" localSheetId="5">'Gifts and benefits'!$A$1:$F$39</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4" l="1"/>
  <c r="C41" i="3"/>
  <c r="C25" i="2"/>
  <c r="C41" i="1"/>
  <c r="C55" i="1"/>
  <c r="C22" i="1"/>
  <c r="B6" i="13" l="1"/>
  <c r="E60" i="13"/>
  <c r="C60" i="13"/>
  <c r="C30" i="4"/>
  <c r="C29" i="4"/>
  <c r="B60" i="13" l="1"/>
  <c r="B59" i="13"/>
  <c r="D59" i="13"/>
  <c r="B58" i="13"/>
  <c r="D58" i="13"/>
  <c r="D57" i="13"/>
  <c r="B57" i="13"/>
  <c r="D56" i="13"/>
  <c r="B56" i="13"/>
  <c r="D55" i="13"/>
  <c r="B55" i="13"/>
  <c r="B2" i="4"/>
  <c r="B3" i="4"/>
  <c r="B2" i="3"/>
  <c r="B3" i="3"/>
  <c r="B2" i="2"/>
  <c r="B3" i="2"/>
  <c r="B2" i="1"/>
  <c r="B3" i="1"/>
  <c r="F58" i="13" l="1"/>
  <c r="D25" i="2" s="1"/>
  <c r="F60" i="13"/>
  <c r="E28" i="4" s="1"/>
  <c r="F59" i="13"/>
  <c r="D41" i="3" s="1"/>
  <c r="F57" i="13"/>
  <c r="D55" i="1" s="1"/>
  <c r="F56" i="13"/>
  <c r="D41" i="1" s="1"/>
  <c r="F55" i="13"/>
  <c r="D22" i="1" s="1"/>
  <c r="C13" i="13"/>
  <c r="C12" i="13"/>
  <c r="C11" i="13"/>
  <c r="C16" i="13" l="1"/>
  <c r="C17" i="13"/>
  <c r="B5" i="4" l="1"/>
  <c r="B4" i="4"/>
  <c r="B5" i="3"/>
  <c r="B4" i="3"/>
  <c r="B5" i="2"/>
  <c r="B4" i="2"/>
  <c r="B5" i="1"/>
  <c r="B4" i="1"/>
  <c r="C15" i="13" l="1"/>
  <c r="F12" i="13" l="1"/>
  <c r="C28" i="4"/>
  <c r="F11" i="13" s="1"/>
  <c r="F13" i="13" l="1"/>
  <c r="B55" i="1"/>
  <c r="B17" i="13" s="1"/>
  <c r="B41" i="1"/>
  <c r="B16" i="13" s="1"/>
  <c r="B22" i="1"/>
  <c r="B15" i="13" s="1"/>
  <c r="B41" i="3" l="1"/>
  <c r="B13" i="13" s="1"/>
  <c r="B25" i="2"/>
  <c r="B12" i="13" s="1"/>
  <c r="B11" i="13" l="1"/>
  <c r="B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<sst xmlns="http://schemas.openxmlformats.org/spreadsheetml/2006/main" count="292" uniqueCount="205">
  <si>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</si>
  <si>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</si>
  <si>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</si>
  <si>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</si>
  <si>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</si>
  <si>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</si>
  <si>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</si>
  <si>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</si>
  <si>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</si>
  <si>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</si>
  <si>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</si>
  <si>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</si>
  <si>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</si>
  <si>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</si>
  <si>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</si>
  <si>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</si>
  <si>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</si>
  <si>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</si>
  <si>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</si>
  <si>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</si>
  <si>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</si>
  <si>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</si>
  <si>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</si>
  <si>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</si>
  <si>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</si>
  <si>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</si>
  <si>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</si>
  <si>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</si>
  <si>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</si>
  <si>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</si>
  <si>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</si>
  <si>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</si>
  <si>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</si>
  <si>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</si>
  <si>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</si>
  <si>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</si>
  <si>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</si>
  <si>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</si>
  <si>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</si>
  <si>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</si>
  <si>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</si>
  <si>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</si>
  <si>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</si>
  <si>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</si>
  <si>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</si>
  <si>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</si>
  <si>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</si>
  <si>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</si>
  <si>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</si>
  <si>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</si>
  <si>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</si>
  <si>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</si>
  <si>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</si>
  <si>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</si>
  <si>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</si>
  <si>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</si>
  <si>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</si>
  <si>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</si>
  <si>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</si>
  <si>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</si>
  <si>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</si>
  <si>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</si>
  <si>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</si>
  <si>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</si>
  <si>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</si>
  <si>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</si>
  <si>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</si>
  <si>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</si>
  <si>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</si>
  <si>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</si>
  <si>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</si>
  <si>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</si>
  <si>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</si>
  <si>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</si>
  <si>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</si>
  <si>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</si>
  <si>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</si>
  <si>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</si>
  <si>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</si>
  <si>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</si>
  <si>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</si>
  <si>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</si>
  <si>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</si>
  <si>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</si>
  <si>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</si>
  <si>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</si>
  <si>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</si>
  <si>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</si>
  <si>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</si>
  <si>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</si>
  <si>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</si>
  <si>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</si>
  <si>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</si>
  <si>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</si>
  <si>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</si>
  <si>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</si>
  <si>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</si>
  <si>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</si>
  <si>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</si>
  <si>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</si>
  <si>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</si>
  <si>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</si>
  <si>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</si>
  <si>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</si>
  <si>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</si>
  <si>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</si>
  <si>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</si>
  <si>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</si>
  <si>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</si>
  <si>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</si>
  <si>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</si>
  <si>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</si>
  <si>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</si>
  <si>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</si>
  <si>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</si>
  <si>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</si>
  <si>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</si>
  <si>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</si>
  <si>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</si>
  <si>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</si>
  <si>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</si>
  <si>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</si>
  <si>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</si>
  <si>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</si>
  <si>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</si>
  <si>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</si>
  <si>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</si>
  <si>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</si>
  <si>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</si>
  <si>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</si>
  <si>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</si>
  <si>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</si>
  <si>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</si>
  <si>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</si>
  <si>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</si>
  <si>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</si>
  <si>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</si>
  <si>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</si>
  <si>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</si>
  <si>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</si>
  <si>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</si>
  <si>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</si>
  <si>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</si>
  <si>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</si>
  <si>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</si>
  <si>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</si>
  <si>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</si>
  <si>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</si>
  <si>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</si>
  <si>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</si>
  <si>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</si>
  <si>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</si>
  <si>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</si>
  <si>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</si>
  <si>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</si>
  <si>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</si>
  <si>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</si>
  <si>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</si>
  <si>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</si>
  <si>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</si>
  <si>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</si>
  <si>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</si>
  <si>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</si>
  <si>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</si>
  <si>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</si>
  <si>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</si>
  <si>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</si>
  <si>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</si>
  <si>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</si>
  <si>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Iona Holsted</t>
  </si>
  <si>
    <t>Ministry of Education</t>
  </si>
  <si>
    <t xml:space="preserve"> </t>
  </si>
  <si>
    <t xml:space="preserve"> Mobile Phone Charges</t>
  </si>
  <si>
    <t>Nil International Travel</t>
  </si>
  <si>
    <t>Regional Visit - Christchurch</t>
  </si>
  <si>
    <t>Ngā Potiki Trust, Papamoa</t>
  </si>
  <si>
    <t xml:space="preserve">Wine and Honey </t>
  </si>
  <si>
    <t>Table Clock</t>
  </si>
  <si>
    <t>Flights one person Wellington to Rotorua and return including booking fee</t>
  </si>
  <si>
    <t>Accommodation - Rotorua</t>
  </si>
  <si>
    <t>Flights one person Wellington to Auckland and return including booking fee</t>
  </si>
  <si>
    <t>Nil Hospitality</t>
  </si>
  <si>
    <t>Te Rā Ratonga Tūmatanui | Public Service Day Awards</t>
  </si>
  <si>
    <t>Public Servce Commission</t>
  </si>
  <si>
    <t>Flights one person Wellington to Christchurch and return including booking fee</t>
  </si>
  <si>
    <t>Wellington Airport parking</t>
  </si>
  <si>
    <t xml:space="preserve">Matariki Farewell Ball </t>
  </si>
  <si>
    <t>British High Commission</t>
  </si>
  <si>
    <t xml:space="preserve">The 56th Annual Conference of the Japan Educational Administration Society - Fukuoka University  </t>
  </si>
  <si>
    <t>Parliamentary Press Gallery</t>
  </si>
  <si>
    <t xml:space="preserve">Dinner  </t>
  </si>
  <si>
    <t>Kapuia Group</t>
  </si>
  <si>
    <t>ENZ International Education Forum in Auckland - For Tim Fowler Acting Chief Executive</t>
  </si>
  <si>
    <t xml:space="preserve">VUW </t>
  </si>
  <si>
    <t>Distinguished Alumni Award winners cocktail function</t>
  </si>
  <si>
    <t>EoY function</t>
  </si>
  <si>
    <t xml:space="preserve">One night accommodation and meals - Martinborough </t>
  </si>
  <si>
    <t xml:space="preserve">Honey donated to foodbank, wine given to staff </t>
  </si>
  <si>
    <t>Attend Tuhoe Service Management Plan (SMP) Signing - Rotorua</t>
  </si>
  <si>
    <t>ENZ International Education Forum - Auckland - For Tim Fowler Acting Chief Executive</t>
  </si>
  <si>
    <t>Attend National Dawn Raids Apology - Auckland</t>
  </si>
  <si>
    <t>Leadership Team Planning Days - Martinborough</t>
  </si>
  <si>
    <t>Leadership Team Planning Days - Christchurch</t>
  </si>
  <si>
    <t>Donated to MoE Taonga collection</t>
  </si>
  <si>
    <t>Ian Dennis, Acting CFO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</si>
</sst>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trike/>
      <sz val="10"/>
      <name val="Arial"/>
      <family val="2"/>
    </font>
    <font>
      <strike/>
      <sz val="10"/>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23" fillId="0" borderId="0"/>
  </cellStyleXfs>
  <cellXfs count="19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4" fillId="11" borderId="5" xfId="0" applyFont="1" applyFill="1" applyBorder="1" applyAlignment="1" applyProtection="1">
      <alignment vertical="center" wrapText="1"/>
      <protection locked="0"/>
    </xf>
    <xf numFmtId="0" fontId="4" fillId="0" borderId="0" xfId="0" applyFont="1" applyProtection="1">
      <protection locked="0"/>
    </xf>
    <xf numFmtId="167" fontId="37" fillId="11" borderId="3" xfId="0" applyNumberFormat="1" applyFont="1" applyFill="1" applyBorder="1" applyAlignment="1" applyProtection="1">
      <alignment vertical="center"/>
      <protection locked="0"/>
    </xf>
    <xf numFmtId="164" fontId="37" fillId="11" borderId="4" xfId="0" applyNumberFormat="1" applyFont="1" applyFill="1" applyBorder="1" applyAlignment="1" applyProtection="1">
      <alignment vertical="center" wrapText="1"/>
      <protection locked="0"/>
    </xf>
    <xf numFmtId="0" fontId="38" fillId="11" borderId="4" xfId="0" applyFont="1" applyFill="1" applyBorder="1" applyAlignment="1" applyProtection="1">
      <alignment vertical="center" wrapText="1"/>
      <protection locked="0"/>
    </xf>
    <xf numFmtId="0" fontId="38" fillId="11" borderId="5" xfId="0" applyFont="1" applyFill="1" applyBorder="1" applyAlignment="1" applyProtection="1">
      <alignment vertical="center" wrapText="1"/>
      <protection locked="0"/>
    </xf>
    <xf numFmtId="0" fontId="38" fillId="0" borderId="0" xfId="0" applyFont="1" applyProtection="1">
      <protection locked="0"/>
    </xf>
    <xf numFmtId="0" fontId="0" fillId="0" borderId="0" xfId="0" applyFont="1" applyAlignment="1" applyProtection="1">
      <alignment wrapText="1"/>
      <protection locked="0"/>
    </xf>
    <xf numFmtId="0" fontId="38" fillId="0" borderId="0" xfId="0" applyFont="1" applyFill="1" applyBorder="1" applyProtection="1">
      <protection locked="0"/>
    </xf>
    <xf numFmtId="0" fontId="0" fillId="11" borderId="4" xfId="0"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4">
    <cellStyle name="Currency" xfId="2" builtinId="4"/>
    <cellStyle name="Hyperlink" xfId="1" builtinId="8"/>
    <cellStyle name="Normal" xfId="0" builtinId="0"/>
    <cellStyle name="Normal 2" xfId="3" xr:uid="{47A68933-FA99-4AD7-ACC3-BCF4F85C9DDC}"/>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29" sqref="A29"/>
    </sheetView>
  </sheetViews>
  <sheetFormatPr defaultColWidth="0" defaultRowHeight="13.8" zeroHeight="1" x14ac:dyDescent="0.25"/>
  <cols>
    <col min="1" max="1" width="219.21875" style="70" customWidth="1"/>
    <col min="2" max="2" width="33.21875" style="69" customWidth="1"/>
    <col min="3" max="16384" width="8.77734375" style="16" hidden="1"/>
  </cols>
  <sheetData>
    <row r="1" spans="1:2" ht="23.25" customHeight="1" x14ac:dyDescent="0.25">
      <c r="A1" s="68" t="s">
        <v>0</v>
      </c>
    </row>
    <row r="2" spans="1:2" ht="33" customHeight="1" x14ac:dyDescent="0.25">
      <c r="A2" s="132" t="s">
        <v>1</v>
      </c>
    </row>
    <row r="3" spans="1:2" ht="17.25" customHeight="1" x14ac:dyDescent="0.25"/>
    <row r="4" spans="1:2" ht="23.25" customHeight="1" x14ac:dyDescent="0.25">
      <c r="A4" s="156" t="s">
        <v>2</v>
      </c>
    </row>
    <row r="5" spans="1:2" ht="17.25" customHeight="1" x14ac:dyDescent="0.25"/>
    <row r="6" spans="1:2" ht="23.25" customHeight="1" x14ac:dyDescent="0.25">
      <c r="A6" s="71" t="s">
        <v>3</v>
      </c>
    </row>
    <row r="7" spans="1:2" ht="17.25" customHeight="1" x14ac:dyDescent="0.25">
      <c r="A7" s="72" t="s">
        <v>4</v>
      </c>
    </row>
    <row r="8" spans="1:2" ht="17.25" customHeight="1" x14ac:dyDescent="0.25">
      <c r="A8" s="73" t="s">
        <v>5</v>
      </c>
    </row>
    <row r="9" spans="1:2" ht="17.25" customHeight="1" x14ac:dyDescent="0.25">
      <c r="A9" s="73"/>
    </row>
    <row r="10" spans="1:2" ht="23.25" customHeight="1" x14ac:dyDescent="0.25">
      <c r="A10" s="71" t="s">
        <v>6</v>
      </c>
      <c r="B10" s="105" t="s">
        <v>7</v>
      </c>
    </row>
    <row r="11" spans="1:2" ht="17.25" customHeight="1" x14ac:dyDescent="0.25">
      <c r="A11" s="74" t="s">
        <v>8</v>
      </c>
    </row>
    <row r="12" spans="1:2" ht="17.25" customHeight="1" x14ac:dyDescent="0.25">
      <c r="A12" s="73" t="s">
        <v>9</v>
      </c>
    </row>
    <row r="13" spans="1:2" ht="17.25" customHeight="1" x14ac:dyDescent="0.25">
      <c r="A13" s="73" t="s">
        <v>10</v>
      </c>
    </row>
    <row r="14" spans="1:2" ht="17.25" customHeight="1" x14ac:dyDescent="0.25">
      <c r="A14" s="75" t="s">
        <v>11</v>
      </c>
    </row>
    <row r="15" spans="1:2" ht="17.25" customHeight="1" x14ac:dyDescent="0.25">
      <c r="A15" s="73" t="s">
        <v>12</v>
      </c>
    </row>
    <row r="16" spans="1:2" ht="17.25" customHeight="1" x14ac:dyDescent="0.25">
      <c r="A16" s="73"/>
    </row>
    <row r="17" spans="1:1" ht="23.25" customHeight="1" x14ac:dyDescent="0.25">
      <c r="A17" s="71" t="s">
        <v>13</v>
      </c>
    </row>
    <row r="18" spans="1:1" ht="17.25" customHeight="1" x14ac:dyDescent="0.25">
      <c r="A18" s="75" t="s">
        <v>14</v>
      </c>
    </row>
    <row r="19" spans="1:1" ht="17.25" customHeight="1" x14ac:dyDescent="0.25">
      <c r="A19" s="75" t="s">
        <v>15</v>
      </c>
    </row>
    <row r="20" spans="1:1" ht="17.25" customHeight="1" x14ac:dyDescent="0.25">
      <c r="A20" s="101" t="s">
        <v>16</v>
      </c>
    </row>
    <row r="21" spans="1:1" ht="17.25" customHeight="1" x14ac:dyDescent="0.25">
      <c r="A21" s="76"/>
    </row>
    <row r="22" spans="1:1" ht="23.25" customHeight="1" x14ac:dyDescent="0.25">
      <c r="A22" s="71" t="s">
        <v>17</v>
      </c>
    </row>
    <row r="23" spans="1:1" ht="17.25" customHeight="1" x14ac:dyDescent="0.25">
      <c r="A23" s="76" t="s">
        <v>18</v>
      </c>
    </row>
    <row r="24" spans="1:1" ht="17.25" customHeight="1" x14ac:dyDescent="0.25">
      <c r="A24" s="76"/>
    </row>
    <row r="25" spans="1:1" ht="23.25" customHeight="1" x14ac:dyDescent="0.25">
      <c r="A25" s="71" t="s">
        <v>19</v>
      </c>
    </row>
    <row r="26" spans="1:1" ht="17.25" customHeight="1" x14ac:dyDescent="0.25">
      <c r="A26" s="77" t="s">
        <v>20</v>
      </c>
    </row>
    <row r="27" spans="1:1" ht="32.25" customHeight="1" x14ac:dyDescent="0.25">
      <c r="A27" s="75" t="s">
        <v>21</v>
      </c>
    </row>
    <row r="28" spans="1:1" ht="17.25" customHeight="1" x14ac:dyDescent="0.25">
      <c r="A28" s="77" t="s">
        <v>22</v>
      </c>
    </row>
    <row r="29" spans="1:1" ht="32.25" customHeight="1" x14ac:dyDescent="0.25">
      <c r="A29" s="75" t="s">
        <v>23</v>
      </c>
    </row>
    <row r="30" spans="1:1" ht="17.25" customHeight="1" x14ac:dyDescent="0.25">
      <c r="A30" s="77" t="s">
        <v>24</v>
      </c>
    </row>
    <row r="31" spans="1:1" ht="17.25" customHeight="1" x14ac:dyDescent="0.25">
      <c r="A31" s="75" t="s">
        <v>25</v>
      </c>
    </row>
    <row r="32" spans="1:1" ht="17.25" customHeight="1" x14ac:dyDescent="0.25">
      <c r="A32" s="77" t="s">
        <v>26</v>
      </c>
    </row>
    <row r="33" spans="1:1" ht="32.25" customHeight="1" x14ac:dyDescent="0.25">
      <c r="A33" s="78" t="s">
        <v>27</v>
      </c>
    </row>
    <row r="34" spans="1:1" ht="32.25" customHeight="1" x14ac:dyDescent="0.25">
      <c r="A34" s="79" t="s">
        <v>28</v>
      </c>
    </row>
    <row r="35" spans="1:1" ht="17.25" customHeight="1" x14ac:dyDescent="0.25">
      <c r="A35" s="77" t="s">
        <v>29</v>
      </c>
    </row>
    <row r="36" spans="1:1" ht="32.25" customHeight="1" x14ac:dyDescent="0.25">
      <c r="A36" s="75" t="s">
        <v>30</v>
      </c>
    </row>
    <row r="37" spans="1:1" ht="32.25" customHeight="1" x14ac:dyDescent="0.25">
      <c r="A37" s="78" t="s">
        <v>31</v>
      </c>
    </row>
    <row r="38" spans="1:1" ht="32.25" customHeight="1" x14ac:dyDescent="0.25">
      <c r="A38" s="75" t="s">
        <v>32</v>
      </c>
    </row>
    <row r="39" spans="1:1" ht="17.25" customHeight="1" x14ac:dyDescent="0.25">
      <c r="A39" s="79"/>
    </row>
    <row r="40" spans="1:1" ht="22.5" customHeight="1" x14ac:dyDescent="0.25">
      <c r="A40" s="71" t="s">
        <v>33</v>
      </c>
    </row>
    <row r="41" spans="1:1" ht="17.25" customHeight="1" x14ac:dyDescent="0.25">
      <c r="A41" s="84" t="s">
        <v>34</v>
      </c>
    </row>
    <row r="42" spans="1:1" ht="17.25" customHeight="1" x14ac:dyDescent="0.25">
      <c r="A42" s="80" t="s">
        <v>35</v>
      </c>
    </row>
    <row r="43" spans="1:1" ht="17.25" customHeight="1" x14ac:dyDescent="0.25">
      <c r="A43" s="81" t="s">
        <v>36</v>
      </c>
    </row>
    <row r="44" spans="1:1" ht="32.25" customHeight="1" x14ac:dyDescent="0.25">
      <c r="A44" s="81" t="s">
        <v>37</v>
      </c>
    </row>
    <row r="45" spans="1:1" ht="32.25" customHeight="1" x14ac:dyDescent="0.25">
      <c r="A45" s="81" t="s">
        <v>38</v>
      </c>
    </row>
    <row r="46" spans="1:1" ht="17.25" customHeight="1" x14ac:dyDescent="0.25">
      <c r="A46" s="82" t="s">
        <v>39</v>
      </c>
    </row>
    <row r="47" spans="1:1" ht="32.25" customHeight="1" x14ac:dyDescent="0.25">
      <c r="A47" s="78" t="s">
        <v>40</v>
      </c>
    </row>
    <row r="48" spans="1:1" ht="32.25" customHeight="1" x14ac:dyDescent="0.25">
      <c r="A48" s="78" t="s">
        <v>41</v>
      </c>
    </row>
    <row r="49" spans="1:1" ht="32.25" customHeight="1" x14ac:dyDescent="0.25">
      <c r="A49" s="81" t="s">
        <v>42</v>
      </c>
    </row>
    <row r="50" spans="1:1" ht="17.25" customHeight="1" x14ac:dyDescent="0.25">
      <c r="A50" s="81" t="s">
        <v>43</v>
      </c>
    </row>
    <row r="51" spans="1:1" ht="17.25" customHeight="1" x14ac:dyDescent="0.25">
      <c r="A51" s="81" t="s">
        <v>44</v>
      </c>
    </row>
    <row r="52" spans="1:1" ht="17.25" customHeight="1" x14ac:dyDescent="0.25">
      <c r="A52" s="81"/>
    </row>
    <row r="53" spans="1:1" ht="22.5" customHeight="1" x14ac:dyDescent="0.25">
      <c r="A53" s="71" t="s">
        <v>45</v>
      </c>
    </row>
    <row r="54" spans="1:1" ht="32.25" customHeight="1" x14ac:dyDescent="0.25">
      <c r="A54" s="142" t="s">
        <v>46</v>
      </c>
    </row>
    <row r="55" spans="1:1" ht="17.25" customHeight="1" x14ac:dyDescent="0.25">
      <c r="A55" s="83" t="s">
        <v>47</v>
      </c>
    </row>
    <row r="56" spans="1:1" ht="17.25" customHeight="1" x14ac:dyDescent="0.25">
      <c r="A56" s="84" t="s">
        <v>48</v>
      </c>
    </row>
    <row r="57" spans="1:1" ht="17.25" customHeight="1" x14ac:dyDescent="0.25">
      <c r="A57" s="101" t="s">
        <v>49</v>
      </c>
    </row>
    <row r="58" spans="1:1" ht="17.25" customHeight="1" x14ac:dyDescent="0.25">
      <c r="A58" s="85" t="s">
        <v>50</v>
      </c>
    </row>
    <row r="59" spans="1:1" x14ac:dyDescent="0.25"/>
    <row r="61" spans="1:1" hidden="1" x14ac:dyDescent="0.2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80" zoomScaleNormal="80" workbookViewId="0">
      <selection activeCell="G9" sqref="G9"/>
    </sheetView>
  </sheetViews>
  <sheetFormatPr defaultColWidth="0" defaultRowHeight="13.2" zeroHeight="1" x14ac:dyDescent="0.25"/>
  <cols>
    <col min="1" max="1" width="35.77734375" style="16" customWidth="1"/>
    <col min="2" max="2" width="21.5546875" style="16" customWidth="1"/>
    <col min="3" max="3" width="33.5546875" style="16" customWidth="1"/>
    <col min="4" max="4" width="4.44140625" style="16" customWidth="1"/>
    <col min="5" max="5" width="29" style="16" customWidth="1"/>
    <col min="6" max="6" width="19" style="16" customWidth="1"/>
    <col min="7" max="7" width="42" style="16" customWidth="1"/>
    <col min="8" max="11" width="9.21875" style="16" hidden="1" customWidth="1"/>
    <col min="12" max="16384" width="9.21875" style="16" hidden="1"/>
  </cols>
  <sheetData>
    <row r="1" spans="1:11" ht="26.25" customHeight="1" x14ac:dyDescent="0.25">
      <c r="A1" s="182" t="s">
        <v>51</v>
      </c>
      <c r="B1" s="182"/>
      <c r="C1" s="182"/>
      <c r="D1" s="182"/>
      <c r="E1" s="182"/>
      <c r="F1" s="182"/>
      <c r="G1" s="46"/>
      <c r="H1" s="46"/>
      <c r="I1" s="46"/>
      <c r="J1" s="46"/>
      <c r="K1" s="46"/>
    </row>
    <row r="2" spans="1:11" ht="21" customHeight="1" x14ac:dyDescent="0.25">
      <c r="A2" s="4" t="s">
        <v>52</v>
      </c>
      <c r="B2" s="183" t="s">
        <v>170</v>
      </c>
      <c r="C2" s="183"/>
      <c r="D2" s="183"/>
      <c r="E2" s="183"/>
      <c r="F2" s="183"/>
      <c r="G2" s="46"/>
      <c r="H2" s="46"/>
      <c r="I2" s="46"/>
      <c r="J2" s="46"/>
      <c r="K2" s="46"/>
    </row>
    <row r="3" spans="1:11" ht="21" customHeight="1" x14ac:dyDescent="0.25">
      <c r="A3" s="4" t="s">
        <v>53</v>
      </c>
      <c r="B3" s="183" t="s">
        <v>169</v>
      </c>
      <c r="C3" s="183"/>
      <c r="D3" s="183"/>
      <c r="E3" s="183"/>
      <c r="F3" s="183"/>
      <c r="G3" s="46"/>
      <c r="H3" s="46"/>
      <c r="I3" s="46"/>
      <c r="J3" s="46"/>
      <c r="K3" s="46"/>
    </row>
    <row r="4" spans="1:11" ht="21" customHeight="1" x14ac:dyDescent="0.25">
      <c r="A4" s="4" t="s">
        <v>54</v>
      </c>
      <c r="B4" s="184">
        <v>44378</v>
      </c>
      <c r="C4" s="184"/>
      <c r="D4" s="184"/>
      <c r="E4" s="184"/>
      <c r="F4" s="184"/>
      <c r="G4" s="46"/>
      <c r="H4" s="46"/>
      <c r="I4" s="46"/>
      <c r="J4" s="46"/>
      <c r="K4" s="46"/>
    </row>
    <row r="5" spans="1:11" ht="21" customHeight="1" x14ac:dyDescent="0.25">
      <c r="A5" s="4" t="s">
        <v>55</v>
      </c>
      <c r="B5" s="184">
        <v>44742</v>
      </c>
      <c r="C5" s="184"/>
      <c r="D5" s="184"/>
      <c r="E5" s="184"/>
      <c r="F5" s="184"/>
      <c r="G5" s="46"/>
      <c r="H5" s="46"/>
      <c r="I5" s="46"/>
      <c r="J5" s="46"/>
      <c r="K5" s="46"/>
    </row>
    <row r="6" spans="1:11" ht="21" customHeight="1" x14ac:dyDescent="0.25">
      <c r="A6" s="4" t="s">
        <v>56</v>
      </c>
      <c r="B6" s="181" t="str">
        <f>IF(AND(Travel!B7&lt;&gt;A30,Hospitality!B7&lt;&gt;A30,'All other expenses'!B7&lt;&gt;A30,'Gifts and benefits'!B7&lt;&gt;A30),A31,IF(AND(Travel!B7=A30,Hospitality!B7=A30,'All other expenses'!B7=A30,'Gifts and benefits'!B7=A30),A33,A32))</f>
        <v>Data and totals checked on all sheets</v>
      </c>
      <c r="C6" s="181"/>
      <c r="D6" s="181"/>
      <c r="E6" s="181"/>
      <c r="F6" s="181"/>
      <c r="G6" s="34"/>
      <c r="H6" s="46"/>
      <c r="I6" s="46"/>
      <c r="J6" s="46"/>
      <c r="K6" s="46"/>
    </row>
    <row r="7" spans="1:11" ht="21" customHeight="1" x14ac:dyDescent="0.25">
      <c r="A7" s="4" t="s">
        <v>57</v>
      </c>
      <c r="B7" s="180" t="s">
        <v>89</v>
      </c>
      <c r="C7" s="180"/>
      <c r="D7" s="180"/>
      <c r="E7" s="180"/>
      <c r="F7" s="180"/>
      <c r="G7" s="34"/>
      <c r="H7" s="46"/>
      <c r="I7" s="46"/>
      <c r="J7" s="46"/>
      <c r="K7" s="46"/>
    </row>
    <row r="8" spans="1:11" ht="21" customHeight="1" x14ac:dyDescent="0.25">
      <c r="A8" s="4" t="s">
        <v>59</v>
      </c>
      <c r="B8" s="180" t="s">
        <v>204</v>
      </c>
      <c r="C8" s="180"/>
      <c r="D8" s="180"/>
      <c r="E8" s="180"/>
      <c r="F8" s="180"/>
      <c r="G8" s="34"/>
      <c r="H8" s="46"/>
      <c r="I8" s="46"/>
      <c r="J8" s="46"/>
      <c r="K8" s="46"/>
    </row>
    <row r="9" spans="1:11" ht="66.75" customHeight="1" x14ac:dyDescent="0.25">
      <c r="A9" s="179" t="s">
        <v>60</v>
      </c>
      <c r="B9" s="179"/>
      <c r="C9" s="179"/>
      <c r="D9" s="179"/>
      <c r="E9" s="179"/>
      <c r="F9" s="179"/>
      <c r="G9" s="34"/>
      <c r="H9" s="46"/>
      <c r="I9" s="46"/>
      <c r="J9" s="46"/>
      <c r="K9" s="46"/>
    </row>
    <row r="10" spans="1:11" s="131" customFormat="1" ht="36" customHeight="1" x14ac:dyDescent="0.25">
      <c r="A10" s="125" t="s">
        <v>61</v>
      </c>
      <c r="B10" s="126" t="s">
        <v>62</v>
      </c>
      <c r="C10" s="126" t="s">
        <v>63</v>
      </c>
      <c r="D10" s="127"/>
      <c r="E10" s="128" t="s">
        <v>29</v>
      </c>
      <c r="F10" s="129" t="s">
        <v>64</v>
      </c>
      <c r="G10" s="130"/>
      <c r="H10" s="130"/>
      <c r="I10" s="130"/>
      <c r="J10" s="130"/>
      <c r="K10" s="130"/>
    </row>
    <row r="11" spans="1:11" ht="27.75" customHeight="1" x14ac:dyDescent="0.3">
      <c r="A11" s="10" t="s">
        <v>65</v>
      </c>
      <c r="B11" s="94">
        <f>B15+B16+B17</f>
        <v>2223.3000000000002</v>
      </c>
      <c r="C11" s="102" t="str">
        <f>IF(Travel!B6="",A34,Travel!B6)</f>
        <v>Figures exclude GST</v>
      </c>
      <c r="D11" s="8"/>
      <c r="E11" s="10" t="s">
        <v>66</v>
      </c>
      <c r="F11" s="56">
        <f>'Gifts and benefits'!C28</f>
        <v>7</v>
      </c>
      <c r="G11" s="47"/>
      <c r="H11" s="47"/>
      <c r="I11" s="47"/>
      <c r="J11" s="47"/>
      <c r="K11" s="47"/>
    </row>
    <row r="12" spans="1:11" ht="27.75" customHeight="1" x14ac:dyDescent="0.3">
      <c r="A12" s="10" t="s">
        <v>24</v>
      </c>
      <c r="B12" s="94">
        <f>Hospitality!B25</f>
        <v>0</v>
      </c>
      <c r="C12" s="102" t="str">
        <f>IF(Hospitality!B6="",A34,Hospitality!B6)</f>
        <v>Figures exclude GST</v>
      </c>
      <c r="D12" s="8"/>
      <c r="E12" s="10" t="s">
        <v>67</v>
      </c>
      <c r="F12" s="56">
        <f>'Gifts and benefits'!C29</f>
        <v>4</v>
      </c>
      <c r="G12" s="47"/>
      <c r="H12" s="47"/>
      <c r="I12" s="47"/>
      <c r="J12" s="47"/>
      <c r="K12" s="47"/>
    </row>
    <row r="13" spans="1:11" ht="27.75" customHeight="1" x14ac:dyDescent="0.25">
      <c r="A13" s="10" t="s">
        <v>68</v>
      </c>
      <c r="B13" s="94">
        <f>'All other expenses'!B41</f>
        <v>616.82000000000005</v>
      </c>
      <c r="C13" s="102" t="str">
        <f>IF('All other expenses'!B6="",A34,'All other expenses'!B6)</f>
        <v>Figures exclude GST</v>
      </c>
      <c r="D13" s="8"/>
      <c r="E13" s="10" t="s">
        <v>69</v>
      </c>
      <c r="F13" s="56">
        <f>'Gifts and benefits'!C30</f>
        <v>3</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Travel!B22</f>
        <v>0</v>
      </c>
      <c r="C15" s="104" t="str">
        <f>C11</f>
        <v>Figures exclude GST</v>
      </c>
      <c r="D15" s="8"/>
      <c r="E15" s="8"/>
      <c r="F15" s="58"/>
      <c r="G15" s="46"/>
      <c r="H15" s="46"/>
      <c r="I15" s="46"/>
      <c r="J15" s="46"/>
      <c r="K15" s="46"/>
    </row>
    <row r="16" spans="1:11" ht="27.75" customHeight="1" x14ac:dyDescent="0.25">
      <c r="A16" s="11" t="s">
        <v>71</v>
      </c>
      <c r="B16" s="96">
        <f>Travel!B41</f>
        <v>2173.7400000000002</v>
      </c>
      <c r="C16" s="104" t="str">
        <f>C11</f>
        <v>Figures exclude GST</v>
      </c>
      <c r="D16" s="59"/>
      <c r="E16" s="8"/>
      <c r="F16" s="60"/>
      <c r="G16" s="46"/>
      <c r="H16" s="46"/>
      <c r="I16" s="46"/>
      <c r="J16" s="46"/>
      <c r="K16" s="46"/>
    </row>
    <row r="17" spans="1:11" ht="27.75" customHeight="1" x14ac:dyDescent="0.25">
      <c r="A17" s="11" t="s">
        <v>72</v>
      </c>
      <c r="B17" s="96">
        <f>Travel!B55</f>
        <v>49.56</v>
      </c>
      <c r="C17" s="104" t="str">
        <f>C11</f>
        <v>Figures exclude GST</v>
      </c>
      <c r="D17" s="8"/>
      <c r="E17" s="8"/>
      <c r="F17" s="60"/>
      <c r="G17" s="46"/>
      <c r="H17" s="46"/>
      <c r="I17" s="46"/>
      <c r="J17" s="46"/>
      <c r="K17" s="46"/>
    </row>
    <row r="18" spans="1:11" ht="27.75" customHeight="1" x14ac:dyDescent="0.25">
      <c r="A18" s="27"/>
      <c r="B18" s="22"/>
      <c r="C18" s="27"/>
      <c r="D18" s="7"/>
      <c r="E18" s="7"/>
      <c r="F18" s="61"/>
      <c r="G18" s="62"/>
      <c r="H18" s="62"/>
      <c r="I18" s="62"/>
      <c r="J18" s="62"/>
      <c r="K18" s="62"/>
    </row>
    <row r="19" spans="1:11" x14ac:dyDescent="0.25">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 customHeight="1" x14ac:dyDescent="0.25">
      <c r="A21" s="23" t="s">
        <v>75</v>
      </c>
      <c r="B21" s="53"/>
      <c r="C21" s="53"/>
      <c r="D21" s="20"/>
      <c r="E21" s="27"/>
      <c r="F21" s="27"/>
      <c r="G21" s="27"/>
      <c r="H21" s="27"/>
      <c r="I21" s="27"/>
      <c r="J21" s="27"/>
      <c r="K21" s="27"/>
    </row>
    <row r="22" spans="1:11" ht="12.6" customHeight="1" x14ac:dyDescent="0.25">
      <c r="A22" s="23" t="s">
        <v>76</v>
      </c>
      <c r="B22" s="53"/>
      <c r="C22" s="53"/>
      <c r="D22" s="20"/>
      <c r="E22" s="27"/>
      <c r="F22" s="27"/>
      <c r="G22" s="27"/>
      <c r="H22" s="27"/>
      <c r="I22" s="27"/>
      <c r="J22" s="27"/>
      <c r="K22" s="27"/>
    </row>
    <row r="23" spans="1:11" ht="12.6"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idden="1" x14ac:dyDescent="0.25">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6.4" hidden="1" x14ac:dyDescent="0.25">
      <c r="A48" s="119" t="s">
        <v>98</v>
      </c>
      <c r="B48" s="98"/>
      <c r="C48" s="98"/>
      <c r="D48" s="98"/>
      <c r="E48" s="98"/>
      <c r="F48" s="98"/>
      <c r="G48" s="46"/>
      <c r="H48" s="46"/>
      <c r="I48" s="46"/>
      <c r="J48" s="46"/>
      <c r="K48" s="46"/>
    </row>
    <row r="49" spans="1:11" ht="26.4" hidden="1" x14ac:dyDescent="0.25">
      <c r="A49" s="119" t="s">
        <v>99</v>
      </c>
      <c r="B49" s="98"/>
      <c r="C49" s="98"/>
      <c r="D49" s="98"/>
      <c r="E49" s="98"/>
      <c r="F49" s="98"/>
      <c r="G49" s="46"/>
      <c r="H49" s="46"/>
      <c r="I49" s="46"/>
      <c r="J49" s="46"/>
      <c r="K49" s="46"/>
    </row>
    <row r="50" spans="1:11" ht="26.4" hidden="1" x14ac:dyDescent="0.25">
      <c r="A50" s="120" t="s">
        <v>100</v>
      </c>
      <c r="B50" s="5"/>
      <c r="C50" s="5"/>
      <c r="D50" s="5"/>
      <c r="E50" s="5"/>
      <c r="F50" s="5"/>
      <c r="G50" s="46"/>
      <c r="H50" s="46"/>
      <c r="I50" s="46"/>
      <c r="J50" s="46"/>
      <c r="K50" s="46"/>
    </row>
    <row r="51" spans="1:11" ht="26.4" hidden="1" x14ac:dyDescent="0.25">
      <c r="A51" s="120" t="s">
        <v>101</v>
      </c>
      <c r="B51" s="5"/>
      <c r="C51" s="5"/>
      <c r="D51" s="5"/>
      <c r="E51" s="5"/>
      <c r="F51" s="5"/>
      <c r="G51" s="46"/>
      <c r="H51" s="46"/>
      <c r="I51" s="46"/>
      <c r="J51" s="46"/>
      <c r="K51" s="46"/>
    </row>
    <row r="52" spans="1:11" ht="39.6" hidden="1" x14ac:dyDescent="0.25">
      <c r="A52" s="120" t="s">
        <v>102</v>
      </c>
      <c r="B52" s="110"/>
      <c r="C52" s="110"/>
      <c r="D52" s="118"/>
      <c r="E52" s="66"/>
      <c r="F52" s="66"/>
      <c r="G52" s="46"/>
      <c r="H52" s="46"/>
      <c r="I52" s="46"/>
      <c r="J52" s="46"/>
      <c r="K52" s="46"/>
    </row>
    <row r="53" spans="1:11" hidden="1" x14ac:dyDescent="0.25">
      <c r="A53" s="115" t="s">
        <v>103</v>
      </c>
      <c r="B53" s="116"/>
      <c r="C53" s="116"/>
      <c r="D53" s="109"/>
      <c r="E53" s="67"/>
      <c r="F53" s="67" t="b">
        <v>1</v>
      </c>
      <c r="G53" s="46"/>
      <c r="H53" s="46"/>
      <c r="I53" s="46"/>
      <c r="J53" s="46"/>
      <c r="K53" s="46"/>
    </row>
    <row r="54" spans="1:11" hidden="1" x14ac:dyDescent="0.25">
      <c r="A54" s="117" t="s">
        <v>104</v>
      </c>
      <c r="B54" s="115"/>
      <c r="C54" s="115"/>
      <c r="D54" s="115"/>
      <c r="E54" s="67"/>
      <c r="F54" s="67" t="b">
        <v>0</v>
      </c>
      <c r="G54" s="46"/>
      <c r="H54" s="46"/>
      <c r="I54" s="46"/>
      <c r="J54" s="46"/>
      <c r="K54" s="46"/>
    </row>
    <row r="55" spans="1:11" hidden="1" x14ac:dyDescent="0.25">
      <c r="A55" s="121"/>
      <c r="B55" s="111">
        <f>COUNT(Travel!B12:B21)</f>
        <v>1</v>
      </c>
      <c r="C55" s="111"/>
      <c r="D55" s="111">
        <f>COUNTIF(Travel!D12:D21,"*")</f>
        <v>0</v>
      </c>
      <c r="E55" s="112"/>
      <c r="F55" s="112" t="b">
        <f>MIN(B55,D55)=MAX(B55,D55)</f>
        <v>0</v>
      </c>
      <c r="G55" s="46"/>
      <c r="H55" s="46"/>
      <c r="I55" s="46"/>
      <c r="J55" s="46"/>
      <c r="K55" s="46"/>
    </row>
    <row r="56" spans="1:11" hidden="1" x14ac:dyDescent="0.25">
      <c r="A56" s="121" t="s">
        <v>105</v>
      </c>
      <c r="B56" s="111">
        <f>COUNT(Travel!B26:B40)</f>
        <v>7</v>
      </c>
      <c r="C56" s="111"/>
      <c r="D56" s="111">
        <f>COUNTIF(Travel!D26:D40,"*")</f>
        <v>7</v>
      </c>
      <c r="E56" s="112"/>
      <c r="F56" s="112" t="b">
        <f>MIN(B56,D56)=MAX(B56,D56)</f>
        <v>1</v>
      </c>
    </row>
    <row r="57" spans="1:11" hidden="1" x14ac:dyDescent="0.25">
      <c r="A57" s="122"/>
      <c r="B57" s="111">
        <f>COUNT(Travel!B45:B54)</f>
        <v>1</v>
      </c>
      <c r="C57" s="111"/>
      <c r="D57" s="111">
        <f>COUNTIF(Travel!D45:D54,"*")</f>
        <v>1</v>
      </c>
      <c r="E57" s="112"/>
      <c r="F57" s="112" t="b">
        <f>MIN(B57,D57)=MAX(B57,D57)</f>
        <v>1</v>
      </c>
    </row>
    <row r="58" spans="1:11" hidden="1" x14ac:dyDescent="0.25">
      <c r="A58" s="123" t="s">
        <v>106</v>
      </c>
      <c r="B58" s="113">
        <f>COUNT(Hospitality!B11:B24)</f>
        <v>1</v>
      </c>
      <c r="C58" s="113"/>
      <c r="D58" s="113">
        <f>COUNTIF(Hospitality!D11:D24,"*")</f>
        <v>0</v>
      </c>
      <c r="E58" s="114"/>
      <c r="F58" s="114" t="b">
        <f>MIN(B58,D58)=MAX(B58,D58)</f>
        <v>0</v>
      </c>
    </row>
    <row r="59" spans="1:11" hidden="1" x14ac:dyDescent="0.25">
      <c r="A59" s="124" t="s">
        <v>107</v>
      </c>
      <c r="B59" s="112">
        <f>COUNT('All other expenses'!B11:B40)</f>
        <v>12</v>
      </c>
      <c r="C59" s="112"/>
      <c r="D59" s="112">
        <f>COUNTIF('All other expenses'!D11:D40,"*")</f>
        <v>12</v>
      </c>
      <c r="E59" s="112"/>
      <c r="F59" s="112" t="b">
        <f>MIN(B59,D59)=MAX(B59,D59)</f>
        <v>1</v>
      </c>
    </row>
    <row r="60" spans="1:11" hidden="1" x14ac:dyDescent="0.25">
      <c r="A60" s="123" t="s">
        <v>108</v>
      </c>
      <c r="B60" s="113">
        <f>COUNTIF('Gifts and benefits'!B11:B27,"*")</f>
        <v>7</v>
      </c>
      <c r="C60" s="113">
        <f>COUNTIF('Gifts and benefits'!C11:C27,"*")</f>
        <v>7</v>
      </c>
      <c r="D60" s="113"/>
      <c r="E60" s="113">
        <f>COUNTA('Gifts and benefits'!E11:E27)</f>
        <v>7</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8"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7"/>
  <sheetViews>
    <sheetView topLeftCell="A22" zoomScale="80" zoomScaleNormal="80" workbookViewId="0">
      <selection activeCell="A39" sqref="A39:XFD39"/>
    </sheetView>
  </sheetViews>
  <sheetFormatPr defaultColWidth="0" defaultRowHeight="13.2" zeroHeight="1" x14ac:dyDescent="0.25"/>
  <cols>
    <col min="1" max="1" width="35.77734375" style="16" customWidth="1"/>
    <col min="2" max="2" width="14.21875" style="16" customWidth="1"/>
    <col min="3" max="3" width="71.44140625" style="16" customWidth="1"/>
    <col min="4" max="4" width="50" style="16" customWidth="1"/>
    <col min="5" max="5" width="21.44140625" style="16" customWidth="1"/>
    <col min="6" max="6" width="37.5546875" style="16" customWidth="1"/>
    <col min="7" max="9" width="9.21875" style="16" hidden="1" customWidth="1"/>
    <col min="10" max="13" width="0" style="16" hidden="1" customWidth="1"/>
    <col min="14" max="16384" width="9.21875" style="16" hidden="1"/>
  </cols>
  <sheetData>
    <row r="1" spans="1:6" ht="26.25" customHeight="1" x14ac:dyDescent="0.25">
      <c r="A1" s="182" t="s">
        <v>109</v>
      </c>
      <c r="B1" s="182"/>
      <c r="C1" s="182"/>
      <c r="D1" s="182"/>
      <c r="E1" s="182"/>
      <c r="F1" s="46"/>
    </row>
    <row r="2" spans="1:6" ht="21" customHeight="1" x14ac:dyDescent="0.25">
      <c r="A2" s="4" t="s">
        <v>52</v>
      </c>
      <c r="B2" s="185" t="str">
        <f>'Summary and sign-off'!B2:F2</f>
        <v>Ministry of Education</v>
      </c>
      <c r="C2" s="185"/>
      <c r="D2" s="185"/>
      <c r="E2" s="185"/>
      <c r="F2" s="46"/>
    </row>
    <row r="3" spans="1:6" ht="21" customHeight="1" x14ac:dyDescent="0.25">
      <c r="A3" s="4" t="s">
        <v>110</v>
      </c>
      <c r="B3" s="185" t="str">
        <f>'Summary and sign-off'!B3:F3</f>
        <v>Iona Holsted</v>
      </c>
      <c r="C3" s="185"/>
      <c r="D3" s="185"/>
      <c r="E3" s="185"/>
      <c r="F3" s="46"/>
    </row>
    <row r="4" spans="1:6" ht="21" customHeight="1" x14ac:dyDescent="0.25">
      <c r="A4" s="4" t="s">
        <v>111</v>
      </c>
      <c r="B4" s="185">
        <f>'Summary and sign-off'!B4:F4</f>
        <v>44378</v>
      </c>
      <c r="C4" s="185"/>
      <c r="D4" s="185"/>
      <c r="E4" s="185"/>
      <c r="F4" s="46"/>
    </row>
    <row r="5" spans="1:6" ht="21" customHeight="1" x14ac:dyDescent="0.25">
      <c r="A5" s="4" t="s">
        <v>112</v>
      </c>
      <c r="B5" s="185">
        <f>'Summary and sign-off'!B5:F5</f>
        <v>44742</v>
      </c>
      <c r="C5" s="185"/>
      <c r="D5" s="185"/>
      <c r="E5" s="185"/>
      <c r="F5" s="46"/>
    </row>
    <row r="6" spans="1:6" ht="21" customHeight="1" x14ac:dyDescent="0.25">
      <c r="A6" s="4" t="s">
        <v>113</v>
      </c>
      <c r="B6" s="180" t="s">
        <v>81</v>
      </c>
      <c r="C6" s="180"/>
      <c r="D6" s="180"/>
      <c r="E6" s="180"/>
      <c r="F6" s="46"/>
    </row>
    <row r="7" spans="1:6" ht="21" customHeight="1" x14ac:dyDescent="0.25">
      <c r="A7" s="4" t="s">
        <v>56</v>
      </c>
      <c r="B7" s="180" t="s">
        <v>83</v>
      </c>
      <c r="C7" s="180"/>
      <c r="D7" s="180"/>
      <c r="E7" s="180"/>
      <c r="F7" s="46"/>
    </row>
    <row r="8" spans="1:6" ht="36" customHeight="1" x14ac:dyDescent="0.25">
      <c r="A8" s="188" t="s">
        <v>114</v>
      </c>
      <c r="B8" s="189"/>
      <c r="C8" s="189"/>
      <c r="D8" s="189"/>
      <c r="E8" s="189"/>
      <c r="F8" s="22"/>
    </row>
    <row r="9" spans="1:6" ht="36" customHeight="1" x14ac:dyDescent="0.25">
      <c r="A9" s="190" t="s">
        <v>115</v>
      </c>
      <c r="B9" s="191"/>
      <c r="C9" s="191"/>
      <c r="D9" s="191"/>
      <c r="E9" s="191"/>
      <c r="F9" s="22"/>
    </row>
    <row r="10" spans="1:6" ht="24.75" customHeight="1" x14ac:dyDescent="0.3">
      <c r="A10" s="187" t="s">
        <v>116</v>
      </c>
      <c r="B10" s="192"/>
      <c r="C10" s="187"/>
      <c r="D10" s="187"/>
      <c r="E10" s="187"/>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c r="B13" s="158">
        <v>0</v>
      </c>
      <c r="C13" s="159" t="s">
        <v>173</v>
      </c>
      <c r="D13" s="159"/>
      <c r="E13" s="160"/>
      <c r="F13" s="1"/>
    </row>
    <row r="14" spans="1:6" s="87" customFormat="1" x14ac:dyDescent="0.25">
      <c r="A14" s="157"/>
      <c r="B14" s="158"/>
      <c r="C14" s="159"/>
      <c r="D14" s="159"/>
      <c r="E14" s="160"/>
      <c r="F14" s="1"/>
    </row>
    <row r="15" spans="1:6" s="87" customFormat="1" x14ac:dyDescent="0.25">
      <c r="A15" s="157"/>
      <c r="B15" s="158"/>
      <c r="C15" s="159"/>
      <c r="D15" s="159"/>
      <c r="E15" s="160"/>
      <c r="F15" s="1"/>
    </row>
    <row r="16" spans="1:6" s="87" customFormat="1" x14ac:dyDescent="0.25">
      <c r="A16" s="157"/>
      <c r="B16" s="158"/>
      <c r="C16" s="159"/>
      <c r="D16" s="159"/>
      <c r="E16" s="160"/>
      <c r="F16" s="1"/>
    </row>
    <row r="17" spans="1:6" s="87" customFormat="1" x14ac:dyDescent="0.25">
      <c r="A17" s="157"/>
      <c r="B17" s="158"/>
      <c r="C17" s="159"/>
      <c r="D17" s="159"/>
      <c r="E17" s="160"/>
      <c r="F17" s="1"/>
    </row>
    <row r="18" spans="1:6" s="87" customFormat="1" ht="12.75" customHeight="1" x14ac:dyDescent="0.25">
      <c r="A18" s="157"/>
      <c r="B18" s="158"/>
      <c r="C18" s="159"/>
      <c r="D18" s="159"/>
      <c r="E18" s="160"/>
      <c r="F18" s="1"/>
    </row>
    <row r="19" spans="1:6" s="87" customFormat="1" x14ac:dyDescent="0.25">
      <c r="A19" s="161"/>
      <c r="B19" s="158"/>
      <c r="C19" s="159"/>
      <c r="D19" s="159"/>
      <c r="E19" s="160"/>
      <c r="F19" s="1"/>
    </row>
    <row r="20" spans="1:6" s="87" customFormat="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122</v>
      </c>
      <c r="B22" s="108">
        <f>SUM(B12:B21)</f>
        <v>0</v>
      </c>
      <c r="C22" s="168" t="str">
        <f>IF(SUBTOTAL(3,B12:B21)=SUBTOTAL(103,B12:B21),'Summary and sign-off'!$A$48,'Summary and sign-off'!$A$49)</f>
        <v>Check - there are no hidden rows with data</v>
      </c>
      <c r="D22" s="186" t="str">
        <f>IF('Summary and sign-off'!F55='Summary and sign-off'!F54,'Summary and sign-off'!A51,'Summary and sign-off'!A50)</f>
        <v>Not all lines have an entry for "Cost in NZ$" and "Type of expense"</v>
      </c>
      <c r="E22" s="186"/>
      <c r="F22" s="46"/>
    </row>
    <row r="23" spans="1:6" ht="10.5" customHeight="1" x14ac:dyDescent="0.25">
      <c r="A23" s="27"/>
      <c r="B23" s="22"/>
      <c r="C23" s="27"/>
      <c r="D23" s="27"/>
      <c r="E23" s="27"/>
      <c r="F23" s="27"/>
    </row>
    <row r="24" spans="1:6" ht="24.75" customHeight="1" x14ac:dyDescent="0.3">
      <c r="A24" s="187" t="s">
        <v>123</v>
      </c>
      <c r="B24" s="187"/>
      <c r="C24" s="187"/>
      <c r="D24" s="187"/>
      <c r="E24" s="187"/>
      <c r="F24" s="47"/>
    </row>
    <row r="25" spans="1:6" ht="27" customHeight="1" x14ac:dyDescent="0.25">
      <c r="A25" s="35" t="s">
        <v>117</v>
      </c>
      <c r="B25" s="35" t="s">
        <v>62</v>
      </c>
      <c r="C25" s="35" t="s">
        <v>124</v>
      </c>
      <c r="D25" s="35" t="s">
        <v>120</v>
      </c>
      <c r="E25" s="35" t="s">
        <v>121</v>
      </c>
      <c r="F25" s="48"/>
    </row>
    <row r="26" spans="1:6" s="87" customFormat="1" hidden="1" x14ac:dyDescent="0.25">
      <c r="A26" s="133"/>
      <c r="B26" s="134"/>
      <c r="C26" s="135"/>
      <c r="D26" s="135"/>
      <c r="E26" s="136"/>
      <c r="F26" s="1"/>
    </row>
    <row r="27" spans="1:6" s="87" customFormat="1" ht="26.4" x14ac:dyDescent="0.25">
      <c r="A27" s="157">
        <v>44378</v>
      </c>
      <c r="B27" s="158">
        <v>251.34</v>
      </c>
      <c r="C27" s="159" t="s">
        <v>198</v>
      </c>
      <c r="D27" s="159" t="s">
        <v>178</v>
      </c>
      <c r="E27" s="160" t="s">
        <v>171</v>
      </c>
      <c r="F27" s="1"/>
    </row>
    <row r="28" spans="1:6" s="87" customFormat="1" x14ac:dyDescent="0.25">
      <c r="A28" s="157">
        <v>44378</v>
      </c>
      <c r="B28" s="158">
        <v>204.48</v>
      </c>
      <c r="C28" s="159"/>
      <c r="D28" s="159" t="s">
        <v>179</v>
      </c>
      <c r="E28" s="160"/>
      <c r="F28" s="1"/>
    </row>
    <row r="29" spans="1:6" s="87" customFormat="1" x14ac:dyDescent="0.25">
      <c r="A29" s="157"/>
      <c r="B29" s="158"/>
      <c r="C29" s="159"/>
      <c r="D29" s="159"/>
      <c r="E29" s="160"/>
      <c r="F29" s="1"/>
    </row>
    <row r="30" spans="1:6" s="87" customFormat="1" ht="26.4" x14ac:dyDescent="0.25">
      <c r="A30" s="157">
        <v>44390</v>
      </c>
      <c r="B30" s="158">
        <v>116.95</v>
      </c>
      <c r="C30" s="159" t="s">
        <v>199</v>
      </c>
      <c r="D30" s="159" t="s">
        <v>180</v>
      </c>
      <c r="E30" s="160"/>
      <c r="F30" s="1"/>
    </row>
    <row r="31" spans="1:6" s="87" customFormat="1" x14ac:dyDescent="0.25">
      <c r="A31" s="157"/>
      <c r="B31" s="158"/>
      <c r="C31" s="159"/>
      <c r="D31" s="159"/>
      <c r="E31" s="160"/>
      <c r="F31" s="1"/>
    </row>
    <row r="32" spans="1:6" s="3" customFormat="1" ht="26.4" x14ac:dyDescent="0.25">
      <c r="A32" s="157">
        <v>44408</v>
      </c>
      <c r="B32" s="158">
        <v>463.92</v>
      </c>
      <c r="C32" s="159" t="s">
        <v>200</v>
      </c>
      <c r="D32" s="159" t="s">
        <v>180</v>
      </c>
      <c r="E32" s="160" t="s">
        <v>171</v>
      </c>
      <c r="F32" s="176"/>
    </row>
    <row r="33" spans="1:6" s="87" customFormat="1" x14ac:dyDescent="0.25">
      <c r="A33" s="157"/>
      <c r="B33" s="158"/>
      <c r="C33" s="159"/>
      <c r="D33" s="159"/>
      <c r="E33" s="160"/>
      <c r="F33" s="1"/>
    </row>
    <row r="34" spans="1:6" s="3" customFormat="1" ht="26.4" x14ac:dyDescent="0.25">
      <c r="A34" s="157">
        <v>44582</v>
      </c>
      <c r="B34" s="158">
        <v>400.5</v>
      </c>
      <c r="C34" s="159" t="s">
        <v>174</v>
      </c>
      <c r="D34" s="159" t="s">
        <v>184</v>
      </c>
      <c r="E34" s="160" t="s">
        <v>171</v>
      </c>
      <c r="F34" s="176"/>
    </row>
    <row r="35" spans="1:6" s="3" customFormat="1" x14ac:dyDescent="0.25">
      <c r="A35" s="157"/>
      <c r="B35" s="158"/>
      <c r="C35" s="159"/>
      <c r="D35" s="159"/>
      <c r="E35" s="160"/>
      <c r="F35" s="176"/>
    </row>
    <row r="36" spans="1:6" s="3" customFormat="1" x14ac:dyDescent="0.25">
      <c r="A36" s="157">
        <v>44616</v>
      </c>
      <c r="B36" s="158">
        <v>270</v>
      </c>
      <c r="C36" s="159" t="s">
        <v>201</v>
      </c>
      <c r="D36" s="159" t="s">
        <v>196</v>
      </c>
      <c r="E36" s="160"/>
      <c r="F36" s="176"/>
    </row>
    <row r="37" spans="1:6" s="87" customFormat="1" x14ac:dyDescent="0.25">
      <c r="A37" s="157"/>
      <c r="B37" s="158"/>
      <c r="C37" s="159"/>
      <c r="D37" s="159"/>
      <c r="E37" s="160"/>
      <c r="F37" s="1"/>
    </row>
    <row r="38" spans="1:6" s="87" customFormat="1" ht="26.4" x14ac:dyDescent="0.25">
      <c r="A38" s="157">
        <v>44693</v>
      </c>
      <c r="B38" s="158">
        <v>466.55</v>
      </c>
      <c r="C38" s="159" t="s">
        <v>202</v>
      </c>
      <c r="D38" s="159" t="s">
        <v>184</v>
      </c>
      <c r="E38" s="160"/>
      <c r="F38" s="1"/>
    </row>
    <row r="39" spans="1:6" s="87" customFormat="1" x14ac:dyDescent="0.25">
      <c r="A39" s="157"/>
      <c r="B39" s="158"/>
      <c r="C39" s="159"/>
      <c r="D39" s="159"/>
      <c r="E39" s="160"/>
      <c r="F39" s="1"/>
    </row>
    <row r="40" spans="1:6" s="87" customFormat="1" hidden="1" x14ac:dyDescent="0.25">
      <c r="A40" s="147"/>
      <c r="B40" s="148"/>
      <c r="C40" s="149"/>
      <c r="D40" s="149"/>
      <c r="E40" s="150"/>
      <c r="F40" s="1"/>
    </row>
    <row r="41" spans="1:6" ht="19.5" customHeight="1" x14ac:dyDescent="0.25">
      <c r="A41" s="107" t="s">
        <v>125</v>
      </c>
      <c r="B41" s="108">
        <f>SUM(B26:B40)</f>
        <v>2173.7400000000002</v>
      </c>
      <c r="C41" s="168" t="str">
        <f>IF(SUBTOTAL(3,B26:B40)=SUBTOTAL(103,B26:B40),'Summary and sign-off'!$A$48,'Summary and sign-off'!$A$49)</f>
        <v>Check - there are no hidden rows with data</v>
      </c>
      <c r="D41" s="186" t="str">
        <f>IF('Summary and sign-off'!F56='Summary and sign-off'!F54,'Summary and sign-off'!A51,'Summary and sign-off'!A50)</f>
        <v>Check - each entry provides sufficient information</v>
      </c>
      <c r="E41" s="186"/>
      <c r="F41" s="46"/>
    </row>
    <row r="42" spans="1:6" ht="10.5" customHeight="1" x14ac:dyDescent="0.25">
      <c r="A42" s="27"/>
      <c r="B42" s="22"/>
      <c r="C42" s="27"/>
      <c r="D42" s="27"/>
      <c r="E42" s="27"/>
      <c r="F42" s="27"/>
    </row>
    <row r="43" spans="1:6" ht="24.75" customHeight="1" x14ac:dyDescent="0.25">
      <c r="A43" s="187" t="s">
        <v>126</v>
      </c>
      <c r="B43" s="187"/>
      <c r="C43" s="187"/>
      <c r="D43" s="187"/>
      <c r="E43" s="187"/>
      <c r="F43" s="46"/>
    </row>
    <row r="44" spans="1:6" ht="27" customHeight="1" x14ac:dyDescent="0.25">
      <c r="A44" s="35" t="s">
        <v>117</v>
      </c>
      <c r="B44" s="35" t="s">
        <v>62</v>
      </c>
      <c r="C44" s="35" t="s">
        <v>127</v>
      </c>
      <c r="D44" s="35" t="s">
        <v>128</v>
      </c>
      <c r="E44" s="35" t="s">
        <v>121</v>
      </c>
      <c r="F44" s="49"/>
    </row>
    <row r="45" spans="1:6" s="87" customFormat="1" hidden="1" x14ac:dyDescent="0.25">
      <c r="A45" s="133"/>
      <c r="B45" s="134"/>
      <c r="C45" s="135"/>
      <c r="D45" s="135"/>
      <c r="E45" s="136"/>
      <c r="F45" s="1"/>
    </row>
    <row r="46" spans="1:6" s="87" customFormat="1" ht="26.4" x14ac:dyDescent="0.25">
      <c r="A46" s="157"/>
      <c r="B46" s="158">
        <v>49.56</v>
      </c>
      <c r="C46" s="159" t="s">
        <v>192</v>
      </c>
      <c r="D46" s="159" t="s">
        <v>185</v>
      </c>
      <c r="E46" s="160"/>
      <c r="F46" s="1"/>
    </row>
    <row r="47" spans="1:6" s="87" customFormat="1" x14ac:dyDescent="0.25">
      <c r="A47" s="157"/>
      <c r="B47" s="158"/>
      <c r="C47" s="159"/>
      <c r="D47" s="159"/>
      <c r="E47" s="160"/>
      <c r="F47" s="1"/>
    </row>
    <row r="48" spans="1:6" s="87" customFormat="1" x14ac:dyDescent="0.25">
      <c r="A48" s="157"/>
      <c r="B48" s="158"/>
      <c r="C48" s="159"/>
      <c r="D48" s="159"/>
      <c r="E48" s="160"/>
      <c r="F48" s="1"/>
    </row>
    <row r="49" spans="1:6" s="87" customFormat="1" x14ac:dyDescent="0.25">
      <c r="A49" s="157"/>
      <c r="B49" s="158"/>
      <c r="C49" s="159"/>
      <c r="D49" s="159"/>
      <c r="E49" s="160"/>
      <c r="F49" s="1"/>
    </row>
    <row r="50" spans="1:6" s="87" customFormat="1" x14ac:dyDescent="0.25">
      <c r="A50" s="157"/>
      <c r="B50" s="158"/>
      <c r="C50" s="159"/>
      <c r="D50" s="159"/>
      <c r="E50" s="160"/>
      <c r="F50" s="1"/>
    </row>
    <row r="51" spans="1:6" s="87" customFormat="1" x14ac:dyDescent="0.25">
      <c r="A51" s="157"/>
      <c r="B51" s="158"/>
      <c r="C51" s="159"/>
      <c r="D51" s="159"/>
      <c r="E51" s="160"/>
      <c r="F51" s="1"/>
    </row>
    <row r="52" spans="1:6" s="87" customFormat="1" x14ac:dyDescent="0.25">
      <c r="A52" s="157"/>
      <c r="B52" s="158"/>
      <c r="C52" s="159"/>
      <c r="D52" s="159"/>
      <c r="E52" s="160"/>
      <c r="F52" s="1"/>
    </row>
    <row r="53" spans="1:6" s="87" customFormat="1" x14ac:dyDescent="0.25">
      <c r="A53" s="157"/>
      <c r="B53" s="158"/>
      <c r="C53" s="159"/>
      <c r="D53" s="159"/>
      <c r="E53" s="160"/>
      <c r="F53" s="1"/>
    </row>
    <row r="54" spans="1:6" s="87" customFormat="1" hidden="1" x14ac:dyDescent="0.25">
      <c r="A54" s="133"/>
      <c r="B54" s="134"/>
      <c r="C54" s="135"/>
      <c r="D54" s="135"/>
      <c r="E54" s="136"/>
      <c r="F54" s="1"/>
    </row>
    <row r="55" spans="1:6" ht="19.5" customHeight="1" x14ac:dyDescent="0.25">
      <c r="A55" s="107" t="s">
        <v>129</v>
      </c>
      <c r="B55" s="108">
        <f>SUM(B45:B54)</f>
        <v>49.56</v>
      </c>
      <c r="C55" s="168" t="str">
        <f>IF(SUBTOTAL(3,B45:B54)=SUBTOTAL(103,B45:B54),'Summary and sign-off'!$A$48,'Summary and sign-off'!$A$49)</f>
        <v>Check - there are no hidden rows with data</v>
      </c>
      <c r="D55" s="186" t="str">
        <f>IF('Summary and sign-off'!F57='Summary and sign-off'!F54,'Summary and sign-off'!A51,'Summary and sign-off'!A50)</f>
        <v>Check - each entry provides sufficient information</v>
      </c>
      <c r="E55" s="186"/>
      <c r="F55" s="46"/>
    </row>
    <row r="56" spans="1:6" ht="10.5" customHeight="1" x14ac:dyDescent="0.25">
      <c r="A56" s="27"/>
      <c r="B56" s="92"/>
      <c r="C56" s="22"/>
      <c r="D56" s="27"/>
      <c r="E56" s="27"/>
      <c r="F56" s="27"/>
    </row>
    <row r="57" spans="1:6" ht="34.5" customHeight="1" x14ac:dyDescent="0.25">
      <c r="A57" s="50" t="s">
        <v>130</v>
      </c>
      <c r="B57" s="93">
        <f>B22+B41+B55</f>
        <v>2223.3000000000002</v>
      </c>
      <c r="C57" s="51"/>
      <c r="D57" s="51"/>
      <c r="E57" s="51"/>
      <c r="F57" s="26"/>
    </row>
    <row r="58" spans="1:6" x14ac:dyDescent="0.25">
      <c r="A58" s="27"/>
      <c r="B58" s="22"/>
      <c r="C58" s="27"/>
      <c r="D58" s="27"/>
      <c r="E58" s="27"/>
      <c r="F58" s="27"/>
    </row>
    <row r="59" spans="1:6" x14ac:dyDescent="0.25">
      <c r="A59" s="52" t="s">
        <v>73</v>
      </c>
      <c r="B59" s="25"/>
      <c r="C59" s="26"/>
      <c r="D59" s="26"/>
      <c r="E59" s="26"/>
      <c r="F59" s="27"/>
    </row>
    <row r="60" spans="1:6" ht="12.6" customHeight="1" x14ac:dyDescent="0.25">
      <c r="A60" s="23" t="s">
        <v>131</v>
      </c>
      <c r="B60" s="53"/>
      <c r="C60" s="53"/>
      <c r="D60" s="32"/>
      <c r="E60" s="32"/>
      <c r="F60" s="27"/>
    </row>
    <row r="61" spans="1:6" ht="13.05" customHeight="1" x14ac:dyDescent="0.25">
      <c r="A61" s="31" t="s">
        <v>132</v>
      </c>
      <c r="B61" s="27"/>
      <c r="C61" s="32"/>
      <c r="D61" s="27"/>
      <c r="E61" s="32"/>
      <c r="F61" s="27"/>
    </row>
    <row r="62" spans="1:6" x14ac:dyDescent="0.25">
      <c r="A62" s="31" t="s">
        <v>133</v>
      </c>
      <c r="B62" s="32"/>
      <c r="C62" s="32"/>
      <c r="D62" s="32"/>
      <c r="E62" s="54"/>
      <c r="F62" s="46"/>
    </row>
    <row r="63" spans="1:6" x14ac:dyDescent="0.25">
      <c r="A63" s="23" t="s">
        <v>79</v>
      </c>
      <c r="B63" s="25"/>
      <c r="C63" s="26"/>
      <c r="D63" s="26"/>
      <c r="E63" s="26"/>
      <c r="F63" s="27"/>
    </row>
    <row r="64" spans="1:6" ht="13.05" customHeight="1" x14ac:dyDescent="0.25">
      <c r="A64" s="31" t="s">
        <v>134</v>
      </c>
      <c r="B64" s="27"/>
      <c r="C64" s="32"/>
      <c r="D64" s="27"/>
      <c r="E64" s="32"/>
      <c r="F64" s="27"/>
    </row>
    <row r="65" spans="1:6" x14ac:dyDescent="0.25">
      <c r="A65" s="31" t="s">
        <v>135</v>
      </c>
      <c r="B65" s="32"/>
      <c r="C65" s="32"/>
      <c r="D65" s="32"/>
      <c r="E65" s="54"/>
      <c r="F65" s="46"/>
    </row>
    <row r="66" spans="1:6" x14ac:dyDescent="0.25">
      <c r="A66" s="36" t="s">
        <v>136</v>
      </c>
      <c r="B66" s="36"/>
      <c r="C66" s="36"/>
      <c r="D66" s="36"/>
      <c r="E66" s="54"/>
      <c r="F66" s="46"/>
    </row>
    <row r="67" spans="1:6" x14ac:dyDescent="0.25">
      <c r="A67" s="40"/>
      <c r="B67" s="27"/>
      <c r="C67" s="27"/>
      <c r="D67" s="27"/>
      <c r="E67" s="46"/>
      <c r="F67" s="46"/>
    </row>
    <row r="68" spans="1:6" hidden="1" x14ac:dyDescent="0.25">
      <c r="A68" s="40"/>
      <c r="B68" s="27"/>
      <c r="C68" s="27"/>
      <c r="D68" s="27"/>
      <c r="E68" s="46"/>
      <c r="F68" s="46"/>
    </row>
    <row r="69" spans="1:6" x14ac:dyDescent="0.25"/>
    <row r="70" spans="1:6" x14ac:dyDescent="0.25"/>
    <row r="71" spans="1:6" x14ac:dyDescent="0.25"/>
    <row r="72" spans="1:6" x14ac:dyDescent="0.25"/>
    <row r="73" spans="1:6" ht="12.75" hidden="1" customHeight="1" x14ac:dyDescent="0.25"/>
    <row r="74" spans="1:6" x14ac:dyDescent="0.25"/>
    <row r="75" spans="1:6" x14ac:dyDescent="0.25"/>
    <row r="76" spans="1:6" hidden="1" x14ac:dyDescent="0.25">
      <c r="A76" s="55"/>
      <c r="B76" s="46"/>
      <c r="C76" s="46"/>
      <c r="D76" s="46"/>
      <c r="E76" s="46"/>
      <c r="F76" s="46"/>
    </row>
    <row r="77" spans="1:6" hidden="1" x14ac:dyDescent="0.25">
      <c r="A77" s="55"/>
      <c r="B77" s="46"/>
      <c r="C77" s="46"/>
      <c r="D77" s="46"/>
      <c r="E77" s="46"/>
      <c r="F77" s="46"/>
    </row>
    <row r="78" spans="1:6" hidden="1" x14ac:dyDescent="0.25">
      <c r="A78" s="55"/>
      <c r="B78" s="46"/>
      <c r="C78" s="46"/>
      <c r="D78" s="46"/>
      <c r="E78" s="46"/>
      <c r="F78" s="46"/>
    </row>
    <row r="79" spans="1:6" hidden="1" x14ac:dyDescent="0.25">
      <c r="A79" s="55"/>
      <c r="B79" s="46"/>
      <c r="C79" s="46"/>
      <c r="D79" s="46"/>
      <c r="E79" s="46"/>
      <c r="F79" s="46"/>
    </row>
    <row r="80" spans="1:6" hidden="1" x14ac:dyDescent="0.25">
      <c r="A80" s="55"/>
      <c r="B80" s="46"/>
      <c r="C80" s="46"/>
      <c r="D80" s="46"/>
      <c r="E80" s="46"/>
      <c r="F80" s="46"/>
    </row>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sheetProtection sheet="1" formatCells="0" formatRows="0" insertColumns="0" insertRows="0" deleteRows="0"/>
  <mergeCells count="15">
    <mergeCell ref="B7:E7"/>
    <mergeCell ref="B5:E5"/>
    <mergeCell ref="D55:E55"/>
    <mergeCell ref="A1:E1"/>
    <mergeCell ref="A24:E24"/>
    <mergeCell ref="A43:E43"/>
    <mergeCell ref="B2:E2"/>
    <mergeCell ref="B3:E3"/>
    <mergeCell ref="B4:E4"/>
    <mergeCell ref="A8:E8"/>
    <mergeCell ref="A9:E9"/>
    <mergeCell ref="B6:E6"/>
    <mergeCell ref="D22:E22"/>
    <mergeCell ref="D41:E4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9:A40 A12 A21 A45 A5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46:A53 A27:A3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B45:B54 B12:B21 B39:B40 B26:B38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80" zoomScaleNormal="80" workbookViewId="0">
      <selection activeCell="C16" sqref="C16"/>
    </sheetView>
  </sheetViews>
  <sheetFormatPr defaultColWidth="0" defaultRowHeight="13.2" zeroHeight="1" x14ac:dyDescent="0.25"/>
  <cols>
    <col min="1" max="1" width="35.77734375" style="16" customWidth="1"/>
    <col min="2" max="2" width="14.21875" style="16" customWidth="1"/>
    <col min="3" max="3" width="71.44140625" style="16" customWidth="1"/>
    <col min="4" max="4" width="50" style="16" customWidth="1"/>
    <col min="5" max="5" width="21.44140625" style="16" customWidth="1"/>
    <col min="6" max="6" width="39.21875" style="16" customWidth="1"/>
    <col min="7" max="10" width="9.21875" style="16" hidden="1" customWidth="1"/>
    <col min="11" max="13" width="0" style="16" hidden="1" customWidth="1"/>
    <col min="14" max="16384" width="0" style="16" hidden="1"/>
  </cols>
  <sheetData>
    <row r="1" spans="1:6" ht="26.25" customHeight="1" x14ac:dyDescent="0.25">
      <c r="A1" s="182" t="s">
        <v>109</v>
      </c>
      <c r="B1" s="182"/>
      <c r="C1" s="182"/>
      <c r="D1" s="182"/>
      <c r="E1" s="182"/>
      <c r="F1" s="38"/>
    </row>
    <row r="2" spans="1:6" ht="21" customHeight="1" x14ac:dyDescent="0.25">
      <c r="A2" s="4" t="s">
        <v>52</v>
      </c>
      <c r="B2" s="185" t="str">
        <f>'Summary and sign-off'!B2:F2</f>
        <v>Ministry of Education</v>
      </c>
      <c r="C2" s="185"/>
      <c r="D2" s="185"/>
      <c r="E2" s="185"/>
      <c r="F2" s="38"/>
    </row>
    <row r="3" spans="1:6" ht="21" customHeight="1" x14ac:dyDescent="0.25">
      <c r="A3" s="4" t="s">
        <v>110</v>
      </c>
      <c r="B3" s="185" t="str">
        <f>'Summary and sign-off'!B3:F3</f>
        <v>Iona Holsted</v>
      </c>
      <c r="C3" s="185"/>
      <c r="D3" s="185"/>
      <c r="E3" s="185"/>
      <c r="F3" s="38"/>
    </row>
    <row r="4" spans="1:6" ht="21" customHeight="1" x14ac:dyDescent="0.25">
      <c r="A4" s="4" t="s">
        <v>111</v>
      </c>
      <c r="B4" s="185">
        <f>'Summary and sign-off'!B4:F4</f>
        <v>44378</v>
      </c>
      <c r="C4" s="185"/>
      <c r="D4" s="185"/>
      <c r="E4" s="185"/>
      <c r="F4" s="38"/>
    </row>
    <row r="5" spans="1:6" ht="21" customHeight="1" x14ac:dyDescent="0.25">
      <c r="A5" s="4" t="s">
        <v>112</v>
      </c>
      <c r="B5" s="185">
        <f>'Summary and sign-off'!B5:F5</f>
        <v>44742</v>
      </c>
      <c r="C5" s="185"/>
      <c r="D5" s="185"/>
      <c r="E5" s="185"/>
      <c r="F5" s="38"/>
    </row>
    <row r="6" spans="1:6" ht="21" customHeight="1" x14ac:dyDescent="0.25">
      <c r="A6" s="4" t="s">
        <v>113</v>
      </c>
      <c r="B6" s="180" t="s">
        <v>81</v>
      </c>
      <c r="C6" s="180"/>
      <c r="D6" s="180"/>
      <c r="E6" s="180"/>
      <c r="F6" s="38"/>
    </row>
    <row r="7" spans="1:6" ht="21" customHeight="1" x14ac:dyDescent="0.25">
      <c r="A7" s="4" t="s">
        <v>56</v>
      </c>
      <c r="B7" s="180" t="s">
        <v>83</v>
      </c>
      <c r="C7" s="180"/>
      <c r="D7" s="180"/>
      <c r="E7" s="180"/>
      <c r="F7" s="38"/>
    </row>
    <row r="8" spans="1:6" ht="35.25" customHeight="1" x14ac:dyDescent="0.3">
      <c r="A8" s="195" t="s">
        <v>137</v>
      </c>
      <c r="B8" s="195"/>
      <c r="C8" s="196"/>
      <c r="D8" s="196"/>
      <c r="E8" s="196"/>
      <c r="F8" s="42"/>
    </row>
    <row r="9" spans="1:6" ht="35.25" customHeight="1" x14ac:dyDescent="0.3">
      <c r="A9" s="193" t="s">
        <v>138</v>
      </c>
      <c r="B9" s="194"/>
      <c r="C9" s="194"/>
      <c r="D9" s="194"/>
      <c r="E9" s="194"/>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175" customFormat="1" x14ac:dyDescent="0.25">
      <c r="A12" s="157"/>
      <c r="B12" s="158">
        <v>0</v>
      </c>
      <c r="C12" s="162" t="s">
        <v>181</v>
      </c>
      <c r="D12" s="162"/>
      <c r="E12" s="163"/>
      <c r="F12" s="177"/>
    </row>
    <row r="13" spans="1:6" s="175" customFormat="1" x14ac:dyDescent="0.25">
      <c r="A13" s="171"/>
      <c r="B13" s="172"/>
      <c r="C13" s="173"/>
      <c r="D13" s="173"/>
      <c r="E13" s="174"/>
      <c r="F13" s="177"/>
    </row>
    <row r="14" spans="1:6" s="175" customFormat="1" x14ac:dyDescent="0.25">
      <c r="A14" s="171"/>
      <c r="B14" s="172"/>
      <c r="C14" s="173"/>
      <c r="D14" s="173"/>
      <c r="E14" s="174"/>
      <c r="F14" s="177"/>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x14ac:dyDescent="0.25">
      <c r="A18" s="157"/>
      <c r="B18" s="158"/>
      <c r="C18" s="162"/>
      <c r="D18" s="162"/>
      <c r="E18" s="163"/>
      <c r="F18" s="2"/>
    </row>
    <row r="19" spans="1:6" s="87" customFormat="1" x14ac:dyDescent="0.25">
      <c r="A19" s="157"/>
      <c r="B19" s="158"/>
      <c r="C19" s="162"/>
      <c r="D19" s="162"/>
      <c r="E19" s="163"/>
      <c r="F19" s="2"/>
    </row>
    <row r="20" spans="1:6" s="87" customFormat="1" x14ac:dyDescent="0.25">
      <c r="A20" s="157"/>
      <c r="B20" s="158"/>
      <c r="C20" s="162"/>
      <c r="D20" s="162"/>
      <c r="E20" s="163"/>
      <c r="F20" s="2"/>
    </row>
    <row r="21" spans="1:6" s="87" customFormat="1" x14ac:dyDescent="0.25">
      <c r="A21" s="157"/>
      <c r="B21" s="158"/>
      <c r="C21" s="162"/>
      <c r="D21" s="162"/>
      <c r="E21" s="163"/>
      <c r="F21" s="2"/>
    </row>
    <row r="22" spans="1:6" s="87" customFormat="1" x14ac:dyDescent="0.25">
      <c r="A22" s="161"/>
      <c r="B22" s="158"/>
      <c r="C22" s="162"/>
      <c r="D22" s="162"/>
      <c r="E22" s="163"/>
      <c r="F22" s="2"/>
    </row>
    <row r="23" spans="1:6" s="87" customFormat="1" x14ac:dyDescent="0.25">
      <c r="A23" s="161"/>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0</v>
      </c>
      <c r="C25" s="106" t="str">
        <f>IF(SUBTOTAL(3,B11:B24)=SUBTOTAL(103,B11:B24),'Summary and sign-off'!$A$48,'Summary and sign-off'!$A$49)</f>
        <v>Check - there are no hidden rows with data</v>
      </c>
      <c r="D25" s="186" t="str">
        <f>IF('Summary and sign-off'!F58='Summary and sign-off'!F54,'Summary and sign-off'!A51,'Summary and sign-off'!A50)</f>
        <v>Not all lines have an entry for "Cost in NZ$" and "Type of expense"</v>
      </c>
      <c r="E25" s="186"/>
      <c r="F25" s="2"/>
    </row>
    <row r="26" spans="1:6" x14ac:dyDescent="0.25">
      <c r="A26" s="21"/>
      <c r="B26" s="20"/>
      <c r="C26" s="20"/>
      <c r="D26" s="20"/>
      <c r="E26" s="20"/>
      <c r="F26" s="38"/>
    </row>
    <row r="27" spans="1:6" x14ac:dyDescent="0.25">
      <c r="A27" s="21" t="s">
        <v>73</v>
      </c>
      <c r="B27" s="22"/>
      <c r="C27" s="27"/>
      <c r="D27" s="20"/>
      <c r="E27" s="20"/>
      <c r="F27" s="38"/>
    </row>
    <row r="28" spans="1:6" ht="12.75" customHeight="1" x14ac:dyDescent="0.25">
      <c r="A28" s="23" t="s">
        <v>143</v>
      </c>
      <c r="B28" s="23"/>
      <c r="C28" s="23"/>
      <c r="D28" s="23"/>
      <c r="E28" s="23"/>
      <c r="F28" s="38"/>
    </row>
    <row r="29" spans="1:6" x14ac:dyDescent="0.25">
      <c r="A29" s="23" t="s">
        <v>144</v>
      </c>
      <c r="B29" s="31"/>
      <c r="C29" s="43"/>
      <c r="D29" s="44"/>
      <c r="E29" s="44"/>
      <c r="F29" s="38"/>
    </row>
    <row r="30" spans="1:6" x14ac:dyDescent="0.25">
      <c r="A30" s="23" t="s">
        <v>79</v>
      </c>
      <c r="B30" s="25"/>
      <c r="C30" s="26"/>
      <c r="D30" s="26"/>
      <c r="E30" s="26"/>
      <c r="F30" s="27"/>
    </row>
    <row r="31" spans="1:6" x14ac:dyDescent="0.25">
      <c r="A31" s="31" t="s">
        <v>145</v>
      </c>
      <c r="B31" s="31"/>
      <c r="C31" s="43"/>
      <c r="D31" s="43"/>
      <c r="E31" s="43"/>
      <c r="F31" s="38"/>
    </row>
    <row r="32" spans="1:6" ht="12.75" customHeight="1" x14ac:dyDescent="0.25">
      <c r="A32" s="31" t="s">
        <v>146</v>
      </c>
      <c r="B32" s="31"/>
      <c r="C32" s="45"/>
      <c r="D32" s="45"/>
      <c r="E32" s="33"/>
      <c r="F32" s="38"/>
    </row>
    <row r="33" spans="1:6" x14ac:dyDescent="0.25">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93"/>
  <sheetViews>
    <sheetView topLeftCell="A10" zoomScale="80" zoomScaleNormal="80" workbookViewId="0">
      <selection activeCell="D23" sqref="A12:D23"/>
    </sheetView>
  </sheetViews>
  <sheetFormatPr defaultColWidth="0" defaultRowHeight="13.2" zeroHeight="1" x14ac:dyDescent="0.25"/>
  <cols>
    <col min="1" max="1" width="35.77734375" style="16" customWidth="1"/>
    <col min="2" max="2" width="14.21875" style="16" customWidth="1"/>
    <col min="3" max="3" width="71.44140625" style="16" customWidth="1"/>
    <col min="4" max="4" width="50" style="16" customWidth="1"/>
    <col min="5" max="5" width="21.44140625" style="16" customWidth="1"/>
    <col min="6" max="6" width="36.77734375" style="16" customWidth="1"/>
    <col min="7" max="10" width="9.21875" style="16" hidden="1" customWidth="1"/>
    <col min="11" max="13" width="0" style="16" hidden="1" customWidth="1"/>
    <col min="14" max="16384" width="9.21875" style="16" hidden="1"/>
  </cols>
  <sheetData>
    <row r="1" spans="1:6" ht="26.25" customHeight="1" x14ac:dyDescent="0.25">
      <c r="A1" s="182" t="s">
        <v>109</v>
      </c>
      <c r="B1" s="182"/>
      <c r="C1" s="182"/>
      <c r="D1" s="182"/>
      <c r="E1" s="182"/>
      <c r="F1" s="24"/>
    </row>
    <row r="2" spans="1:6" ht="21" customHeight="1" x14ac:dyDescent="0.25">
      <c r="A2" s="4" t="s">
        <v>52</v>
      </c>
      <c r="B2" s="185" t="str">
        <f>'Summary and sign-off'!B2:F2</f>
        <v>Ministry of Education</v>
      </c>
      <c r="C2" s="185"/>
      <c r="D2" s="185"/>
      <c r="E2" s="185"/>
      <c r="F2" s="24"/>
    </row>
    <row r="3" spans="1:6" ht="21" customHeight="1" x14ac:dyDescent="0.25">
      <c r="A3" s="4" t="s">
        <v>110</v>
      </c>
      <c r="B3" s="185" t="str">
        <f>'Summary and sign-off'!B3:F3</f>
        <v>Iona Holsted</v>
      </c>
      <c r="C3" s="185"/>
      <c r="D3" s="185"/>
      <c r="E3" s="185"/>
      <c r="F3" s="24"/>
    </row>
    <row r="4" spans="1:6" ht="21" customHeight="1" x14ac:dyDescent="0.25">
      <c r="A4" s="4" t="s">
        <v>111</v>
      </c>
      <c r="B4" s="185">
        <f>'Summary and sign-off'!B4:F4</f>
        <v>44378</v>
      </c>
      <c r="C4" s="185"/>
      <c r="D4" s="185"/>
      <c r="E4" s="185"/>
      <c r="F4" s="24"/>
    </row>
    <row r="5" spans="1:6" ht="21" customHeight="1" x14ac:dyDescent="0.25">
      <c r="A5" s="4" t="s">
        <v>112</v>
      </c>
      <c r="B5" s="185">
        <f>'Summary and sign-off'!B5:F5</f>
        <v>44742</v>
      </c>
      <c r="C5" s="185"/>
      <c r="D5" s="185"/>
      <c r="E5" s="185"/>
      <c r="F5" s="24"/>
    </row>
    <row r="6" spans="1:6" ht="21" customHeight="1" x14ac:dyDescent="0.25">
      <c r="A6" s="4" t="s">
        <v>113</v>
      </c>
      <c r="B6" s="180" t="s">
        <v>81</v>
      </c>
      <c r="C6" s="180"/>
      <c r="D6" s="180"/>
      <c r="E6" s="180"/>
      <c r="F6" s="34"/>
    </row>
    <row r="7" spans="1:6" ht="21" customHeight="1" x14ac:dyDescent="0.25">
      <c r="A7" s="4" t="s">
        <v>56</v>
      </c>
      <c r="B7" s="180" t="s">
        <v>83</v>
      </c>
      <c r="C7" s="180"/>
      <c r="D7" s="180"/>
      <c r="E7" s="180"/>
      <c r="F7" s="34"/>
    </row>
    <row r="8" spans="1:6" ht="35.25" customHeight="1" x14ac:dyDescent="0.25">
      <c r="A8" s="189" t="s">
        <v>147</v>
      </c>
      <c r="B8" s="189"/>
      <c r="C8" s="196"/>
      <c r="D8" s="196"/>
      <c r="E8" s="196"/>
      <c r="F8" s="24"/>
    </row>
    <row r="9" spans="1:6" ht="35.25" customHeight="1" x14ac:dyDescent="0.25">
      <c r="A9" s="197" t="s">
        <v>148</v>
      </c>
      <c r="B9" s="198"/>
      <c r="C9" s="198"/>
      <c r="D9" s="198"/>
      <c r="E9" s="198"/>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170" customFormat="1" x14ac:dyDescent="0.25">
      <c r="A12" s="157">
        <v>44408</v>
      </c>
      <c r="B12" s="158">
        <v>76.150000000000006</v>
      </c>
      <c r="C12" s="162"/>
      <c r="D12" s="162" t="s">
        <v>172</v>
      </c>
      <c r="E12" s="169"/>
      <c r="F12" s="170" t="s">
        <v>171</v>
      </c>
    </row>
    <row r="13" spans="1:6" s="170" customFormat="1" x14ac:dyDescent="0.25">
      <c r="A13" s="157">
        <v>44439</v>
      </c>
      <c r="B13" s="158">
        <v>35.549999999999997</v>
      </c>
      <c r="C13" s="162"/>
      <c r="D13" s="162" t="s">
        <v>172</v>
      </c>
      <c r="E13" s="169"/>
    </row>
    <row r="14" spans="1:6" s="170" customFormat="1" x14ac:dyDescent="0.25">
      <c r="A14" s="157">
        <v>44469</v>
      </c>
      <c r="B14" s="158">
        <v>43.81</v>
      </c>
      <c r="C14" s="162"/>
      <c r="D14" s="162" t="s">
        <v>172</v>
      </c>
      <c r="E14" s="169"/>
    </row>
    <row r="15" spans="1:6" s="170" customFormat="1" x14ac:dyDescent="0.25">
      <c r="A15" s="157">
        <v>44500</v>
      </c>
      <c r="B15" s="158">
        <v>37.590000000000003</v>
      </c>
      <c r="C15" s="162"/>
      <c r="D15" s="162" t="s">
        <v>172</v>
      </c>
      <c r="E15" s="169"/>
    </row>
    <row r="16" spans="1:6" s="170" customFormat="1" x14ac:dyDescent="0.25">
      <c r="A16" s="157">
        <v>44530</v>
      </c>
      <c r="B16" s="158">
        <v>36.659999999999997</v>
      </c>
      <c r="C16" s="162"/>
      <c r="D16" s="162" t="s">
        <v>172</v>
      </c>
      <c r="E16" s="169"/>
    </row>
    <row r="17" spans="1:6" s="170" customFormat="1" x14ac:dyDescent="0.25">
      <c r="A17" s="157">
        <v>44561</v>
      </c>
      <c r="B17" s="158">
        <v>35.81</v>
      </c>
      <c r="C17" s="162"/>
      <c r="D17" s="162" t="s">
        <v>172</v>
      </c>
      <c r="E17" s="169"/>
    </row>
    <row r="18" spans="1:6" s="170" customFormat="1" x14ac:dyDescent="0.25">
      <c r="A18" s="157">
        <v>44592</v>
      </c>
      <c r="B18" s="158">
        <v>37.17</v>
      </c>
      <c r="C18" s="162"/>
      <c r="D18" s="162" t="s">
        <v>172</v>
      </c>
      <c r="E18" s="169"/>
    </row>
    <row r="19" spans="1:6" s="170" customFormat="1" x14ac:dyDescent="0.25">
      <c r="A19" s="157">
        <v>44620</v>
      </c>
      <c r="B19" s="158">
        <v>37.17</v>
      </c>
      <c r="C19" s="162"/>
      <c r="D19" s="162" t="s">
        <v>172</v>
      </c>
      <c r="E19" s="169"/>
    </row>
    <row r="20" spans="1:6" s="170" customFormat="1" x14ac:dyDescent="0.25">
      <c r="A20" s="157">
        <v>44651</v>
      </c>
      <c r="B20" s="158">
        <v>58.35</v>
      </c>
      <c r="C20" s="162"/>
      <c r="D20" s="162" t="s">
        <v>172</v>
      </c>
      <c r="E20" s="169"/>
    </row>
    <row r="21" spans="1:6" s="170" customFormat="1" x14ac:dyDescent="0.25">
      <c r="A21" s="157">
        <v>44681</v>
      </c>
      <c r="B21" s="158">
        <v>88.64</v>
      </c>
      <c r="C21" s="162"/>
      <c r="D21" s="162" t="s">
        <v>172</v>
      </c>
      <c r="E21" s="169"/>
    </row>
    <row r="22" spans="1:6" s="170" customFormat="1" x14ac:dyDescent="0.25">
      <c r="A22" s="157">
        <v>44712</v>
      </c>
      <c r="B22" s="158">
        <v>64.59</v>
      </c>
      <c r="C22" s="162"/>
      <c r="D22" s="162" t="s">
        <v>172</v>
      </c>
      <c r="E22" s="169"/>
    </row>
    <row r="23" spans="1:6" s="87" customFormat="1" x14ac:dyDescent="0.25">
      <c r="A23" s="157">
        <v>44742</v>
      </c>
      <c r="B23" s="158">
        <v>65.33</v>
      </c>
      <c r="C23" s="162"/>
      <c r="D23" s="162" t="s">
        <v>172</v>
      </c>
      <c r="E23" s="163"/>
      <c r="F23" s="3"/>
    </row>
    <row r="24" spans="1:6" s="87" customFormat="1" x14ac:dyDescent="0.25">
      <c r="A24" s="157"/>
      <c r="B24" s="158"/>
      <c r="C24" s="162"/>
      <c r="D24" s="162"/>
      <c r="E24" s="163"/>
      <c r="F24" s="3"/>
    </row>
    <row r="25" spans="1:6" s="87" customFormat="1" x14ac:dyDescent="0.25">
      <c r="A25" s="157"/>
      <c r="B25" s="158"/>
      <c r="C25" s="162"/>
      <c r="D25" s="162"/>
      <c r="E25" s="163"/>
      <c r="F25" s="3"/>
    </row>
    <row r="26" spans="1:6" s="87" customFormat="1" x14ac:dyDescent="0.25">
      <c r="A26" s="157"/>
      <c r="B26" s="158"/>
      <c r="C26" s="162"/>
      <c r="D26" s="162"/>
      <c r="E26" s="163"/>
      <c r="F26" s="3"/>
    </row>
    <row r="27" spans="1:6" s="87" customFormat="1" x14ac:dyDescent="0.25">
      <c r="A27" s="157"/>
      <c r="B27" s="158"/>
      <c r="C27" s="162"/>
      <c r="D27" s="162"/>
      <c r="E27" s="163"/>
      <c r="F27" s="3"/>
    </row>
    <row r="28" spans="1:6" s="87" customFormat="1" x14ac:dyDescent="0.25">
      <c r="A28" s="157"/>
      <c r="B28" s="158"/>
      <c r="C28" s="162"/>
      <c r="D28" s="162"/>
      <c r="E28" s="163"/>
      <c r="F28" s="3"/>
    </row>
    <row r="29" spans="1:6" s="87" customFormat="1" x14ac:dyDescent="0.25">
      <c r="A29" s="157"/>
      <c r="B29" s="158"/>
      <c r="C29" s="162"/>
      <c r="D29" s="162"/>
      <c r="E29" s="163"/>
      <c r="F29" s="3"/>
    </row>
    <row r="30" spans="1:6" s="87" customFormat="1" x14ac:dyDescent="0.25">
      <c r="A30" s="157"/>
      <c r="B30" s="158"/>
      <c r="C30" s="162"/>
      <c r="D30" s="162"/>
      <c r="E30" s="163"/>
      <c r="F30" s="3"/>
    </row>
    <row r="31" spans="1:6" s="87" customFormat="1" x14ac:dyDescent="0.25">
      <c r="A31" s="157"/>
      <c r="B31" s="158"/>
      <c r="C31" s="162"/>
      <c r="D31" s="162"/>
      <c r="E31" s="163"/>
      <c r="F31" s="3"/>
    </row>
    <row r="32" spans="1:6" s="87" customFormat="1" x14ac:dyDescent="0.25">
      <c r="A32" s="157"/>
      <c r="B32" s="158"/>
      <c r="C32" s="162"/>
      <c r="D32" s="162"/>
      <c r="E32" s="163"/>
      <c r="F32" s="3"/>
    </row>
    <row r="33" spans="1:6" s="87" customFormat="1" x14ac:dyDescent="0.25">
      <c r="A33" s="157"/>
      <c r="B33" s="158"/>
      <c r="C33" s="162"/>
      <c r="D33" s="162"/>
      <c r="E33" s="163"/>
      <c r="F33" s="3"/>
    </row>
    <row r="34" spans="1:6" s="87" customFormat="1" x14ac:dyDescent="0.25">
      <c r="A34" s="157"/>
      <c r="B34" s="158"/>
      <c r="C34" s="162"/>
      <c r="D34" s="162"/>
      <c r="E34" s="163"/>
      <c r="F34" s="3"/>
    </row>
    <row r="35" spans="1:6" s="87" customFormat="1" x14ac:dyDescent="0.25">
      <c r="A35" s="157"/>
      <c r="B35" s="158"/>
      <c r="C35" s="162"/>
      <c r="D35" s="162"/>
      <c r="E35" s="163"/>
      <c r="F35" s="3"/>
    </row>
    <row r="36" spans="1:6" s="87" customFormat="1" x14ac:dyDescent="0.25">
      <c r="A36" s="157"/>
      <c r="B36" s="158"/>
      <c r="C36" s="162"/>
      <c r="D36" s="162"/>
      <c r="E36" s="163"/>
      <c r="F36" s="3"/>
    </row>
    <row r="37" spans="1:6" s="87" customFormat="1" x14ac:dyDescent="0.25">
      <c r="A37" s="157"/>
      <c r="B37" s="158"/>
      <c r="C37" s="162"/>
      <c r="D37" s="162"/>
      <c r="E37" s="163"/>
      <c r="F37" s="3"/>
    </row>
    <row r="38" spans="1:6" s="87" customFormat="1" x14ac:dyDescent="0.25">
      <c r="A38" s="161"/>
      <c r="B38" s="158"/>
      <c r="C38" s="162"/>
      <c r="D38" s="162"/>
      <c r="E38" s="163"/>
      <c r="F38" s="3"/>
    </row>
    <row r="39" spans="1:6" s="87" customFormat="1" x14ac:dyDescent="0.25">
      <c r="A39" s="161"/>
      <c r="B39" s="158"/>
      <c r="C39" s="162"/>
      <c r="D39" s="162"/>
      <c r="E39" s="163"/>
      <c r="F39" s="3"/>
    </row>
    <row r="40" spans="1:6" s="87" customFormat="1" hidden="1" x14ac:dyDescent="0.25">
      <c r="A40" s="137"/>
      <c r="B40" s="134"/>
      <c r="C40" s="138"/>
      <c r="D40" s="138"/>
      <c r="E40" s="139"/>
      <c r="F40" s="3"/>
    </row>
    <row r="41" spans="1:6" ht="34.5" customHeight="1" x14ac:dyDescent="0.25">
      <c r="A41" s="88" t="s">
        <v>151</v>
      </c>
      <c r="B41" s="97">
        <f>SUM(B11:B40)</f>
        <v>616.82000000000005</v>
      </c>
      <c r="C41" s="106" t="str">
        <f>IF(SUBTOTAL(3,B11:B40)=SUBTOTAL(103,B11:B40),'Summary and sign-off'!$A$48,'Summary and sign-off'!$A$49)</f>
        <v>Check - there are no hidden rows with data</v>
      </c>
      <c r="D41" s="186" t="str">
        <f>IF('Summary and sign-off'!F59='Summary and sign-off'!F54,'Summary and sign-off'!A51,'Summary and sign-off'!A50)</f>
        <v>Check - each entry provides sufficient information</v>
      </c>
      <c r="E41" s="186"/>
      <c r="F41" s="37"/>
    </row>
    <row r="42" spans="1:6" ht="14.1" customHeight="1" x14ac:dyDescent="0.25">
      <c r="A42" s="38"/>
      <c r="B42" s="27"/>
      <c r="C42" s="20"/>
      <c r="D42" s="20"/>
      <c r="E42" s="20"/>
      <c r="F42" s="24"/>
    </row>
    <row r="43" spans="1:6" x14ac:dyDescent="0.25">
      <c r="A43" s="21" t="s">
        <v>152</v>
      </c>
      <c r="B43" s="20"/>
      <c r="C43" s="20"/>
      <c r="D43" s="20"/>
      <c r="E43" s="20"/>
      <c r="F43" s="24"/>
    </row>
    <row r="44" spans="1:6" ht="12.6" customHeight="1" x14ac:dyDescent="0.25">
      <c r="A44" s="23" t="s">
        <v>131</v>
      </c>
      <c r="B44" s="20"/>
      <c r="C44" s="20"/>
      <c r="D44" s="20"/>
      <c r="E44" s="20"/>
      <c r="F44" s="24"/>
    </row>
    <row r="45" spans="1:6" x14ac:dyDescent="0.25">
      <c r="A45" s="23" t="s">
        <v>79</v>
      </c>
      <c r="B45" s="25"/>
      <c r="C45" s="26"/>
      <c r="D45" s="26"/>
      <c r="E45" s="26"/>
      <c r="F45" s="27"/>
    </row>
    <row r="46" spans="1:6" x14ac:dyDescent="0.25">
      <c r="A46" s="31" t="s">
        <v>145</v>
      </c>
      <c r="B46" s="32"/>
      <c r="C46" s="27"/>
      <c r="D46" s="27"/>
      <c r="E46" s="27"/>
      <c r="F46" s="27"/>
    </row>
    <row r="47" spans="1:6" ht="12.75" customHeight="1" x14ac:dyDescent="0.25">
      <c r="A47" s="31" t="s">
        <v>146</v>
      </c>
      <c r="B47" s="39"/>
      <c r="C47" s="33"/>
      <c r="D47" s="33"/>
      <c r="E47" s="33"/>
      <c r="F47" s="33"/>
    </row>
    <row r="48" spans="1:6" x14ac:dyDescent="0.25">
      <c r="A48" s="38"/>
      <c r="B48" s="40"/>
      <c r="C48" s="20"/>
      <c r="D48" s="20"/>
      <c r="E48" s="20"/>
      <c r="F48" s="38"/>
    </row>
    <row r="49" spans="1:6" hidden="1" x14ac:dyDescent="0.25">
      <c r="A49" s="20"/>
      <c r="B49" s="20"/>
      <c r="C49" s="20"/>
      <c r="D49" s="20"/>
      <c r="E49" s="38"/>
    </row>
    <row r="50" spans="1:6" ht="12.75" hidden="1" customHeight="1" x14ac:dyDescent="0.25"/>
    <row r="51" spans="1:6" hidden="1" x14ac:dyDescent="0.25">
      <c r="A51" s="41"/>
      <c r="B51" s="41"/>
      <c r="C51" s="41"/>
      <c r="D51" s="41"/>
      <c r="E51" s="41"/>
      <c r="F51" s="24"/>
    </row>
    <row r="52" spans="1:6" hidden="1" x14ac:dyDescent="0.25">
      <c r="A52" s="41"/>
      <c r="B52" s="41"/>
      <c r="C52" s="41"/>
      <c r="D52" s="41"/>
      <c r="E52" s="41"/>
      <c r="F52" s="24"/>
    </row>
    <row r="53" spans="1:6" hidden="1" x14ac:dyDescent="0.25">
      <c r="A53" s="41"/>
      <c r="B53" s="41"/>
      <c r="C53" s="41"/>
      <c r="D53" s="41"/>
      <c r="E53" s="41"/>
      <c r="F53" s="24"/>
    </row>
    <row r="54" spans="1:6" hidden="1" x14ac:dyDescent="0.25">
      <c r="A54" s="41"/>
      <c r="B54" s="41"/>
      <c r="C54" s="41"/>
      <c r="D54" s="41"/>
      <c r="E54" s="41"/>
      <c r="F54" s="24"/>
    </row>
    <row r="55" spans="1:6" hidden="1" x14ac:dyDescent="0.25">
      <c r="A55" s="41"/>
      <c r="B55" s="41"/>
      <c r="C55" s="41"/>
      <c r="D55" s="41"/>
      <c r="E55" s="41"/>
      <c r="F55" s="24"/>
    </row>
    <row r="56" spans="1:6" x14ac:dyDescent="0.25"/>
    <row r="57" spans="1:6" x14ac:dyDescent="0.25"/>
    <row r="58" spans="1:6" x14ac:dyDescent="0.25"/>
    <row r="59" spans="1:6" x14ac:dyDescent="0.25"/>
    <row r="60" spans="1:6" x14ac:dyDescent="0.25"/>
    <row r="61" spans="1:6" x14ac:dyDescent="0.25"/>
    <row r="62" spans="1:6" x14ac:dyDescent="0.25"/>
    <row r="63" spans="1:6" x14ac:dyDescent="0.25"/>
    <row r="64" spans="1:6"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sheetData>
  <sheetProtection sheet="1" formatCells="0" insertRows="0" deleteRows="0"/>
  <mergeCells count="10">
    <mergeCell ref="D41:E4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40"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9"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B11:B40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3"/>
  <sheetViews>
    <sheetView zoomScale="80" zoomScaleNormal="80" workbookViewId="0">
      <selection activeCell="C21" sqref="C21"/>
    </sheetView>
  </sheetViews>
  <sheetFormatPr defaultColWidth="0" defaultRowHeight="13.2" zeroHeight="1" x14ac:dyDescent="0.25"/>
  <cols>
    <col min="1" max="1" width="35.77734375" style="16" customWidth="1"/>
    <col min="2" max="2" width="46.77734375" style="16" customWidth="1"/>
    <col min="3" max="3" width="22.21875" style="16" customWidth="1"/>
    <col min="4" max="4" width="25.44140625" style="16" customWidth="1"/>
    <col min="5" max="6" width="35.77734375" style="16" customWidth="1"/>
    <col min="7" max="7" width="38" style="16" customWidth="1"/>
    <col min="8" max="10" width="9.21875" style="16" hidden="1" customWidth="1"/>
    <col min="11" max="15" width="0" style="16" hidden="1" customWidth="1"/>
    <col min="16" max="16384" width="0" style="16" hidden="1"/>
  </cols>
  <sheetData>
    <row r="1" spans="1:6" ht="26.25" customHeight="1" x14ac:dyDescent="0.25">
      <c r="A1" s="182" t="s">
        <v>153</v>
      </c>
      <c r="B1" s="182"/>
      <c r="C1" s="182"/>
      <c r="D1" s="182"/>
      <c r="E1" s="182"/>
      <c r="F1" s="182"/>
    </row>
    <row r="2" spans="1:6" ht="21" customHeight="1" x14ac:dyDescent="0.25">
      <c r="A2" s="4" t="s">
        <v>52</v>
      </c>
      <c r="B2" s="185" t="str">
        <f>'Summary and sign-off'!B2:F2</f>
        <v>Ministry of Education</v>
      </c>
      <c r="C2" s="185"/>
      <c r="D2" s="185"/>
      <c r="E2" s="185"/>
      <c r="F2" s="185"/>
    </row>
    <row r="3" spans="1:6" ht="21" customHeight="1" x14ac:dyDescent="0.25">
      <c r="A3" s="4" t="s">
        <v>110</v>
      </c>
      <c r="B3" s="185" t="str">
        <f>'Summary and sign-off'!B3:F3</f>
        <v>Iona Holsted</v>
      </c>
      <c r="C3" s="185"/>
      <c r="D3" s="185"/>
      <c r="E3" s="185"/>
      <c r="F3" s="185"/>
    </row>
    <row r="4" spans="1:6" ht="21" customHeight="1" x14ac:dyDescent="0.25">
      <c r="A4" s="4" t="s">
        <v>111</v>
      </c>
      <c r="B4" s="185">
        <f>'Summary and sign-off'!B4:F4</f>
        <v>44378</v>
      </c>
      <c r="C4" s="185"/>
      <c r="D4" s="185"/>
      <c r="E4" s="185"/>
      <c r="F4" s="185"/>
    </row>
    <row r="5" spans="1:6" ht="21" customHeight="1" x14ac:dyDescent="0.25">
      <c r="A5" s="4" t="s">
        <v>112</v>
      </c>
      <c r="B5" s="185">
        <f>'Summary and sign-off'!B5:F5</f>
        <v>44742</v>
      </c>
      <c r="C5" s="185"/>
      <c r="D5" s="185"/>
      <c r="E5" s="185"/>
      <c r="F5" s="185"/>
    </row>
    <row r="6" spans="1:6" ht="21" customHeight="1" x14ac:dyDescent="0.25">
      <c r="A6" s="4" t="s">
        <v>154</v>
      </c>
      <c r="B6" s="180" t="s">
        <v>81</v>
      </c>
      <c r="C6" s="180"/>
      <c r="D6" s="180"/>
      <c r="E6" s="180"/>
      <c r="F6" s="180"/>
    </row>
    <row r="7" spans="1:6" ht="21" customHeight="1" x14ac:dyDescent="0.25">
      <c r="A7" s="4" t="s">
        <v>56</v>
      </c>
      <c r="B7" s="180" t="s">
        <v>83</v>
      </c>
      <c r="C7" s="180"/>
      <c r="D7" s="180"/>
      <c r="E7" s="180"/>
      <c r="F7" s="180"/>
    </row>
    <row r="8" spans="1:6" ht="36" customHeight="1" x14ac:dyDescent="0.25">
      <c r="A8" s="189" t="s">
        <v>155</v>
      </c>
      <c r="B8" s="189"/>
      <c r="C8" s="189"/>
      <c r="D8" s="189"/>
      <c r="E8" s="189"/>
      <c r="F8" s="189"/>
    </row>
    <row r="9" spans="1:6" ht="36" customHeight="1" x14ac:dyDescent="0.25">
      <c r="A9" s="197" t="s">
        <v>156</v>
      </c>
      <c r="B9" s="198"/>
      <c r="C9" s="198"/>
      <c r="D9" s="198"/>
      <c r="E9" s="198"/>
      <c r="F9" s="198"/>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57">
        <v>44508</v>
      </c>
      <c r="B12" s="178" t="s">
        <v>182</v>
      </c>
      <c r="C12" s="165" t="s">
        <v>96</v>
      </c>
      <c r="D12" s="164" t="s">
        <v>183</v>
      </c>
      <c r="E12" s="166" t="s">
        <v>95</v>
      </c>
      <c r="F12" s="167"/>
    </row>
    <row r="13" spans="1:6" s="87" customFormat="1" ht="52.8" x14ac:dyDescent="0.25">
      <c r="A13" s="157">
        <v>44518</v>
      </c>
      <c r="B13" s="164" t="s">
        <v>177</v>
      </c>
      <c r="C13" s="165" t="s">
        <v>96</v>
      </c>
      <c r="D13" s="164" t="s">
        <v>188</v>
      </c>
      <c r="E13" s="166">
        <v>590</v>
      </c>
      <c r="F13" s="167" t="s">
        <v>203</v>
      </c>
    </row>
    <row r="14" spans="1:6" s="87" customFormat="1" x14ac:dyDescent="0.25">
      <c r="A14" s="157">
        <v>44545</v>
      </c>
      <c r="B14" s="178" t="s">
        <v>195</v>
      </c>
      <c r="C14" s="165" t="s">
        <v>97</v>
      </c>
      <c r="D14" s="164" t="s">
        <v>189</v>
      </c>
      <c r="E14" s="166" t="s">
        <v>95</v>
      </c>
      <c r="F14" s="167"/>
    </row>
    <row r="15" spans="1:6" s="87" customFormat="1" ht="26.4" x14ac:dyDescent="0.25">
      <c r="A15" s="157">
        <v>44551</v>
      </c>
      <c r="B15" s="164" t="s">
        <v>176</v>
      </c>
      <c r="C15" s="165" t="s">
        <v>96</v>
      </c>
      <c r="D15" s="164" t="s">
        <v>175</v>
      </c>
      <c r="E15" s="166">
        <v>83.48</v>
      </c>
      <c r="F15" s="167" t="s">
        <v>197</v>
      </c>
    </row>
    <row r="16" spans="1:6" s="87" customFormat="1" x14ac:dyDescent="0.25">
      <c r="A16" s="157">
        <v>44701</v>
      </c>
      <c r="B16" s="164" t="s">
        <v>194</v>
      </c>
      <c r="C16" s="165" t="s">
        <v>97</v>
      </c>
      <c r="D16" s="164" t="s">
        <v>193</v>
      </c>
      <c r="E16" s="166" t="s">
        <v>95</v>
      </c>
      <c r="F16" s="167"/>
    </row>
    <row r="17" spans="1:7" s="87" customFormat="1" x14ac:dyDescent="0.25">
      <c r="A17" s="157">
        <v>44733</v>
      </c>
      <c r="B17" s="164" t="s">
        <v>190</v>
      </c>
      <c r="C17" s="165" t="s">
        <v>97</v>
      </c>
      <c r="D17" s="164" t="s">
        <v>191</v>
      </c>
      <c r="E17" s="166" t="s">
        <v>95</v>
      </c>
      <c r="F17" s="167"/>
    </row>
    <row r="18" spans="1:7" s="87" customFormat="1" x14ac:dyDescent="0.25">
      <c r="A18" s="157">
        <v>44735</v>
      </c>
      <c r="B18" s="164" t="s">
        <v>186</v>
      </c>
      <c r="C18" s="165" t="s">
        <v>96</v>
      </c>
      <c r="D18" s="164" t="s">
        <v>187</v>
      </c>
      <c r="E18" s="166" t="s">
        <v>95</v>
      </c>
      <c r="F18" s="167"/>
    </row>
    <row r="19" spans="1:7" s="87" customFormat="1" x14ac:dyDescent="0.25">
      <c r="A19" s="157"/>
      <c r="B19" s="164"/>
      <c r="C19" s="165"/>
      <c r="D19" s="164"/>
      <c r="E19" s="166"/>
      <c r="F19" s="167"/>
    </row>
    <row r="20" spans="1:7" s="87" customFormat="1" x14ac:dyDescent="0.25">
      <c r="A20" s="157"/>
      <c r="B20" s="164"/>
      <c r="C20" s="165"/>
      <c r="D20" s="164"/>
      <c r="E20" s="166"/>
      <c r="F20" s="167"/>
    </row>
    <row r="21" spans="1:7" s="87" customFormat="1" x14ac:dyDescent="0.25">
      <c r="A21" s="157"/>
      <c r="B21" s="164"/>
      <c r="C21" s="165"/>
      <c r="D21" s="164"/>
      <c r="E21" s="166"/>
      <c r="F21" s="167"/>
    </row>
    <row r="22" spans="1:7" s="87" customFormat="1" x14ac:dyDescent="0.25">
      <c r="A22" s="157"/>
      <c r="B22" s="164"/>
      <c r="C22" s="165"/>
      <c r="D22" s="164"/>
      <c r="E22" s="166"/>
      <c r="F22" s="167"/>
    </row>
    <row r="23" spans="1:7" s="87" customFormat="1" x14ac:dyDescent="0.25">
      <c r="A23" s="157"/>
      <c r="B23" s="164"/>
      <c r="C23" s="165"/>
      <c r="D23" s="164"/>
      <c r="E23" s="166"/>
      <c r="F23" s="167"/>
    </row>
    <row r="24" spans="1:7" s="87" customFormat="1" x14ac:dyDescent="0.25">
      <c r="A24" s="157"/>
      <c r="B24" s="164"/>
      <c r="C24" s="165"/>
      <c r="D24" s="164"/>
      <c r="E24" s="166"/>
      <c r="F24" s="167"/>
    </row>
    <row r="25" spans="1:7" s="87" customFormat="1" x14ac:dyDescent="0.25">
      <c r="A25" s="157"/>
      <c r="B25" s="164"/>
      <c r="C25" s="165"/>
      <c r="D25" s="164"/>
      <c r="E25" s="166"/>
      <c r="F25" s="167"/>
    </row>
    <row r="26" spans="1:7" s="87" customFormat="1" x14ac:dyDescent="0.25">
      <c r="A26" s="157"/>
      <c r="B26" s="164"/>
      <c r="C26" s="165"/>
      <c r="D26" s="164"/>
      <c r="E26" s="166"/>
      <c r="F26" s="167"/>
    </row>
    <row r="27" spans="1:7" s="87" customFormat="1" hidden="1" x14ac:dyDescent="0.25">
      <c r="A27" s="133"/>
      <c r="B27" s="138"/>
      <c r="C27" s="140"/>
      <c r="D27" s="138"/>
      <c r="E27" s="141"/>
      <c r="F27" s="139"/>
    </row>
    <row r="28" spans="1:7" ht="34.5" customHeight="1" x14ac:dyDescent="0.25">
      <c r="A28" s="152" t="s">
        <v>162</v>
      </c>
      <c r="B28" s="153" t="s">
        <v>163</v>
      </c>
      <c r="C28" s="154">
        <f>C29+C30</f>
        <v>7</v>
      </c>
      <c r="D28" s="155" t="str">
        <f>IF(SUBTOTAL(3,C11:C27)=SUBTOTAL(103,C11:C27),'Summary and sign-off'!$A$48,'Summary and sign-off'!$A$49)</f>
        <v>Check - there are no hidden rows with data</v>
      </c>
      <c r="E28" s="186" t="str">
        <f>IF('Summary and sign-off'!F60='Summary and sign-off'!F54,'Summary and sign-off'!A52,'Summary and sign-off'!A50)</f>
        <v>Check - each entry provides sufficient information</v>
      </c>
      <c r="F28" s="186"/>
      <c r="G28" s="87"/>
    </row>
    <row r="29" spans="1:7" ht="25.5" customHeight="1" x14ac:dyDescent="0.3">
      <c r="A29" s="89"/>
      <c r="B29" s="90" t="s">
        <v>96</v>
      </c>
      <c r="C29" s="91">
        <f>COUNTIF(C11:C27,'Summary and sign-off'!A45)</f>
        <v>4</v>
      </c>
      <c r="D29" s="17"/>
      <c r="E29" s="18"/>
      <c r="F29" s="19"/>
    </row>
    <row r="30" spans="1:7" ht="25.5" customHeight="1" x14ac:dyDescent="0.3">
      <c r="A30" s="89"/>
      <c r="B30" s="90" t="s">
        <v>97</v>
      </c>
      <c r="C30" s="91">
        <f>COUNTIF(C11:C27,'Summary and sign-off'!A46)</f>
        <v>3</v>
      </c>
      <c r="D30" s="17"/>
      <c r="E30" s="18"/>
      <c r="F30" s="19"/>
    </row>
    <row r="31" spans="1:7" x14ac:dyDescent="0.25">
      <c r="A31" s="20"/>
      <c r="B31" s="21"/>
      <c r="C31" s="20"/>
      <c r="D31" s="22"/>
      <c r="E31" s="22"/>
      <c r="F31" s="20"/>
    </row>
    <row r="32" spans="1:7" x14ac:dyDescent="0.25">
      <c r="A32" s="21" t="s">
        <v>152</v>
      </c>
      <c r="B32" s="21"/>
      <c r="C32" s="21"/>
      <c r="D32" s="21"/>
      <c r="E32" s="21"/>
      <c r="F32" s="21"/>
    </row>
    <row r="33" spans="1:6" ht="12.6" customHeight="1" x14ac:dyDescent="0.25">
      <c r="A33" s="23" t="s">
        <v>131</v>
      </c>
      <c r="B33" s="20"/>
      <c r="C33" s="20"/>
      <c r="D33" s="20"/>
      <c r="E33" s="20"/>
      <c r="F33" s="24"/>
    </row>
    <row r="34" spans="1:6" x14ac:dyDescent="0.25">
      <c r="A34" s="23" t="s">
        <v>79</v>
      </c>
      <c r="B34" s="25"/>
      <c r="C34" s="26"/>
      <c r="D34" s="26"/>
      <c r="E34" s="26"/>
      <c r="F34" s="27"/>
    </row>
    <row r="35" spans="1:6" x14ac:dyDescent="0.25">
      <c r="A35" s="23" t="s">
        <v>164</v>
      </c>
      <c r="B35" s="28"/>
      <c r="C35" s="28"/>
      <c r="D35" s="28"/>
      <c r="E35" s="28"/>
      <c r="F35" s="28"/>
    </row>
    <row r="36" spans="1:6" ht="12.75" customHeight="1" x14ac:dyDescent="0.25">
      <c r="A36" s="23" t="s">
        <v>165</v>
      </c>
      <c r="B36" s="20"/>
      <c r="C36" s="20"/>
      <c r="D36" s="20"/>
      <c r="E36" s="20"/>
      <c r="F36" s="20"/>
    </row>
    <row r="37" spans="1:6" ht="13.05" customHeight="1" x14ac:dyDescent="0.25">
      <c r="A37" s="29" t="s">
        <v>166</v>
      </c>
      <c r="B37" s="30"/>
      <c r="C37" s="30"/>
      <c r="D37" s="30"/>
      <c r="E37" s="30"/>
      <c r="F37" s="30"/>
    </row>
    <row r="38" spans="1:6" x14ac:dyDescent="0.25">
      <c r="A38" s="31" t="s">
        <v>167</v>
      </c>
      <c r="B38" s="32"/>
      <c r="C38" s="27"/>
      <c r="D38" s="27"/>
      <c r="E38" s="27"/>
      <c r="F38" s="27"/>
    </row>
    <row r="39" spans="1:6" ht="12.75" customHeight="1" x14ac:dyDescent="0.25">
      <c r="A39" s="31" t="s">
        <v>146</v>
      </c>
      <c r="B39" s="23"/>
      <c r="C39" s="33"/>
      <c r="D39" s="33"/>
      <c r="E39" s="33"/>
      <c r="F39" s="33"/>
    </row>
    <row r="40" spans="1:6" ht="12.75" customHeight="1" x14ac:dyDescent="0.25">
      <c r="A40" s="23"/>
      <c r="B40" s="23"/>
      <c r="C40" s="33"/>
      <c r="D40" s="33"/>
      <c r="E40" s="33"/>
      <c r="F40" s="33"/>
    </row>
    <row r="41" spans="1:6" ht="12.75" hidden="1" customHeight="1" x14ac:dyDescent="0.25">
      <c r="A41" s="23"/>
      <c r="B41" s="23"/>
      <c r="C41" s="33"/>
      <c r="D41" s="33"/>
      <c r="E41" s="33"/>
      <c r="F41" s="33"/>
    </row>
    <row r="44" spans="1:6" hidden="1" x14ac:dyDescent="0.25">
      <c r="A44" s="21"/>
      <c r="B44" s="21"/>
      <c r="C44" s="21"/>
      <c r="D44" s="21"/>
      <c r="E44" s="21"/>
      <c r="F44" s="21"/>
    </row>
    <row r="45" spans="1:6" hidden="1" x14ac:dyDescent="0.25">
      <c r="A45" s="21"/>
      <c r="B45" s="21"/>
      <c r="C45" s="21"/>
      <c r="D45" s="21"/>
      <c r="E45" s="21"/>
      <c r="F45" s="21"/>
    </row>
    <row r="46" spans="1:6" hidden="1" x14ac:dyDescent="0.25">
      <c r="A46" s="21"/>
      <c r="B46" s="21"/>
      <c r="C46" s="21"/>
      <c r="D46" s="21"/>
      <c r="E46" s="21"/>
      <c r="F46" s="21"/>
    </row>
    <row r="47" spans="1:6" hidden="1" x14ac:dyDescent="0.25">
      <c r="A47" s="21"/>
      <c r="B47" s="21"/>
      <c r="C47" s="21"/>
      <c r="D47" s="21"/>
      <c r="E47" s="21"/>
      <c r="F47" s="21"/>
    </row>
    <row r="48" spans="1:6" hidden="1" x14ac:dyDescent="0.25">
      <c r="A48" s="21"/>
      <c r="B48" s="21"/>
      <c r="C48" s="21"/>
      <c r="D48" s="21"/>
      <c r="E48" s="21"/>
      <c r="F48" s="21"/>
    </row>
    <row r="49" x14ac:dyDescent="0.25"/>
    <row r="50" x14ac:dyDescent="0.25"/>
    <row r="51" x14ac:dyDescent="0.25"/>
    <row r="52" x14ac:dyDescent="0.25"/>
    <row r="53" x14ac:dyDescent="0.25"/>
  </sheetData>
  <sheetProtection sheet="1" formatCells="0" insertRows="0" deleteRows="0"/>
  <dataConsolidate/>
  <mergeCells count="10">
    <mergeCell ref="E28:F2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8" scale="97"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C11:C27</xm:sqref>
        </x14:dataValidation>
        <x14:dataValidation type="list" errorStyle="information" operator="greaterThan" allowBlank="1" showInputMessage="1" prompt="Provide specific $ value if possible" xr:uid="{00000000-0002-0000-0500-000003000000}">
          <x14:formula1>
            <xm:f>'Summary and sign-off'!$A$39:$A$44</xm:f>
          </x14:formula1>
          <xm:sqref>E11:E27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Peter Wood</cp:lastModifiedBy>
  <cp:revision/>
  <cp:lastPrinted>2022-07-27T03:29:56Z</cp:lastPrinted>
  <dcterms:created xsi:type="dcterms:W3CDTF">2010-10-17T20:59:02Z</dcterms:created>
  <dcterms:modified xsi:type="dcterms:W3CDTF">2022-07-27T22:45:26Z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