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defaultThemeVersion="124226"/>
  <mc:AlternateContent xmlns:mc="http://schemas.openxmlformats.org/markup-compatibility/2006">
    <mc:Choice Requires="x15">
      <x15ac:absPath xmlns:x15ac="http://schemas.microsoft.com/office/spreadsheetml/2010/11/ac" url="https://educationgovtnz-my.sharepoint.com/personal/woodp_moe_govt_nz/Documents/Documents/Chief Executive/CE disclosure 2021-22/Final/"/>
    </mc:Choice>
  </mc:AlternateContent>
  <xr:revisionPtr revIDLastSave="130" documentId="8_{9AE7470F-9EFE-4580-BFAC-6B94D8053CC7}" xr6:coauthVersionLast="47" xr6:coauthVersionMax="47" xr10:uidLastSave="{8062F62F-CB4B-4539-B258-E4798A674E3A}"/>
  <bookViews>
    <workbookView xWindow="-108" yWindow="-108" windowWidth="23256" windowHeight="12576" tabRatio="862" activeTab="1"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expenses'!$A$1:$E$47</definedName>
    <definedName name="_xlnm.Print_Area" localSheetId="5">'Gifts and benefits'!$A$1:$F$39</definedName>
    <definedName name="_xlnm.Print_Area" localSheetId="0">'Guidance for agencies'!$A$1:$A$58</definedName>
    <definedName name="_xlnm.Print_Area" localSheetId="3">Hospitality!$A$1:$E$32</definedName>
    <definedName name="_xlnm.Print_Area" localSheetId="1">'Summary and sign-off'!$A$1:$F$23</definedName>
    <definedName name="_xlnm.Print_Area" localSheetId="2">Travel!$A$1:$E$66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8" i="4" l="1"/>
  <c r="C41" i="3"/>
  <c r="C25" i="2"/>
  <c r="C41" i="1"/>
  <c r="C55" i="1"/>
  <c r="C22" i="1"/>
  <c r="B6" i="13" l="1"/>
  <c r="E60" i="13"/>
  <c r="C60" i="13"/>
  <c r="C30" i="4"/>
  <c r="C29" i="4"/>
  <c r="B60" i="13" l="1"/>
  <c r="B59" i="13"/>
  <c r="D59" i="13"/>
  <c r="B58" i="13"/>
  <c r="D58" i="13"/>
  <c r="D57" i="13"/>
  <c r="B57" i="13"/>
  <c r="D56" i="13"/>
  <c r="B56" i="13"/>
  <c r="D55" i="13"/>
  <c r="B55" i="13"/>
  <c r="B2" i="4"/>
  <c r="B3" i="4"/>
  <c r="B2" i="3"/>
  <c r="B3" i="3"/>
  <c r="B2" i="2"/>
  <c r="B3" i="2"/>
  <c r="B2" i="1"/>
  <c r="B3" i="1"/>
  <c r="F58" i="13" l="1"/>
  <c r="D25" i="2" s="1"/>
  <c r="F60" i="13"/>
  <c r="E28" i="4" s="1"/>
  <c r="F59" i="13"/>
  <c r="D41" i="3" s="1"/>
  <c r="F57" i="13"/>
  <c r="D55" i="1" s="1"/>
  <c r="F56" i="13"/>
  <c r="D41" i="1" s="1"/>
  <c r="F55" i="13"/>
  <c r="D22" i="1" s="1"/>
  <c r="C13" i="13"/>
  <c r="C12" i="13"/>
  <c r="C11" i="13"/>
  <c r="C16" i="13" l="1"/>
  <c r="C17" i="13"/>
  <c r="B5" i="4" l="1"/>
  <c r="B4" i="4"/>
  <c r="B5" i="3"/>
  <c r="B4" i="3"/>
  <c r="B5" i="2"/>
  <c r="B4" i="2"/>
  <c r="B5" i="1"/>
  <c r="B4" i="1"/>
  <c r="C15" i="13" l="1"/>
  <c r="F12" i="13" l="1"/>
  <c r="C28" i="4"/>
  <c r="F11" i="13" s="1"/>
  <c r="F13" i="13" l="1"/>
  <c r="B55" i="1"/>
  <c r="B17" i="13" s="1"/>
  <c r="B41" i="1"/>
  <c r="B16" i="13" s="1"/>
  <c r="B22" i="1"/>
  <c r="B15" i="13" s="1"/>
  <c r="B41" i="3" l="1"/>
  <c r="B13" i="13" s="1"/>
  <c r="B25" i="2"/>
  <c r="B12" i="13" s="1"/>
  <c r="B11" i="13" l="1"/>
  <c r="B5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5"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44"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<sst xmlns="http://schemas.openxmlformats.org/spreadsheetml/2006/main" count="292" uniqueCount="205">
  <si>
    <t>Chief Executive Expense Disclosures: A Guide for Agency Staff</t>
  </si>
  <si>
    <r>
      <rPr>
        <sz val="11"/>
        <rFont val="Arial"/>
        <family val="2"/>
      </rPr>
      <t>The following is a summary from "Chief Executive Expense Disclosures: A Guide for Agency Staff":</t>
    </r>
    <r>
      <rPr>
        <u/>
        <sz val="11"/>
        <color theme="10"/>
        <rFont val="Arial"/>
        <family val="2"/>
      </rPr>
      <t xml:space="preserve"> http://www.ssc.govt.nz/assets/Legacy/resources/Chief-Executive-Expense-Disclosure-Guide.pdf
</t>
    </r>
    <r>
      <rPr>
        <sz val="11"/>
        <rFont val="Arial"/>
        <family val="2"/>
      </rPr>
      <t>Please read that in full first.</t>
    </r>
  </si>
  <si>
    <t>In the following worksheets, cells shaded light green require input. All other cells are locked to prevent change.</t>
  </si>
  <si>
    <t>Purpose</t>
  </si>
  <si>
    <t>The purpose of regular public disclosure of Chief Executive's (CE) expenses is to provide transparency and accountability for discretionary expenditure by CEs of Public Service departments and statutory Crown entities.</t>
  </si>
  <si>
    <t>Publishing clear and detailed disclosures is integral to building and maintaining the public's trust and confidence in the State services.</t>
  </si>
  <si>
    <t>What is covered?</t>
  </si>
  <si>
    <r>
      <t xml:space="preserve">Description
</t>
    </r>
    <r>
      <rPr>
        <sz val="10"/>
        <color theme="0"/>
        <rFont val="Arial"/>
        <family val="2"/>
      </rPr>
      <t>(e.g. event tickets, etc)</t>
    </r>
  </si>
  <si>
    <t>All expenses for items experienced, used or declined by CEs in performing their role are required to be disclosed, whether paid by credit card or invoiced.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</si>
  <si>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</si>
  <si>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</si>
  <si>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</si>
  <si>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</si>
  <si>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</si>
  <si>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 xml:space="preserve">CEs disclose the expenses, gifts &amp; hospitality they have expended or been offered using this SSC Excel workbook. </t>
  </si>
  <si>
    <t>CEs formally approve completed Excel workbooks and an appropriate person reviews them.</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</si>
  <si>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</si>
  <si>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t>When and how often are disclosures made?</t>
  </si>
  <si>
    <t>Disclosures cover the year to 30 June and are expected to be published by 31 July.</t>
  </si>
  <si>
    <t>Disclosed Information - this workbook includes a tab for each of the following categories:</t>
  </si>
  <si>
    <t>Summary and sign-off</t>
  </si>
  <si>
    <t>This tab contains a summary of the information presented: it includes a single place to update entity information, running totals of the different types of expenses and gifts/benefits, and records the required checks and sign-offs before publication.</t>
  </si>
  <si>
    <t>Travel</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</si>
  <si>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</si>
  <si>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Hospitality</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</si>
  <si>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</si>
  <si>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</si>
  <si>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</si>
  <si>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</si>
  <si>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Gifts and benefits</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</si>
  <si>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</si>
  <si>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</si>
  <si>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</si>
  <si>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How to present information</t>
  </si>
  <si>
    <r>
      <rPr>
        <sz val="11"/>
        <rFont val="Arial"/>
        <family val="2"/>
      </rPr>
      <t xml:space="preserve">Provide information using this SSC Excel workbook: </t>
    </r>
    <r>
      <rPr>
        <u/>
        <sz val="11"/>
        <color theme="10"/>
        <rFont val="Arial"/>
        <family val="2"/>
      </rPr>
      <t>http://www.ssc.govt.nz/ce-expenses-disclosure</t>
    </r>
  </si>
  <si>
    <t>Complete separate tables for each category using the tabs provided in this Excel workbook: Travel, Hospitality, Gifts and Benefits, All other expenses.</t>
  </si>
  <si>
    <t>Complete all fields. The header (organisation name, CE name and reporting period) will pre-populate once you enter it on the 'Summary and sign-off' tab.</t>
  </si>
  <si>
    <t>Whether costs are GST exclusive or inclusive needs to be consistent on each sheet, and ideally should be consistent across all sheets. You have the option to use GST exclusive or inclusive as it may depend how you get your source information.</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</si>
  <si>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</si>
  <si>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Ensure the disclosure is for the full reporting period. Include separate disclosures for each CE, including Acting CEs.</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</si>
  <si>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</si>
  <si>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Provide full information for every entry. The alert "Some records may be incomplete" will show in the 'Total' line if any expense has 'Cost' or 'Type of expense' missing, or, any gift has 'Accepted/Declined', 'Description' or 'Estimated value' missing.</t>
  </si>
  <si>
    <t>The subtotals and totals should appear and update automatically, once you add information to the rows above. Insert more rows as you need - right click on the row number (at the left of screen) and select 'Insert' - new row will insert above.</t>
  </si>
  <si>
    <t>Uploading the workbook - please ensure it is easy to find on your website.</t>
  </si>
  <si>
    <t>The Disclosures webpage could be headed with a statement such as: “(This agency) is disclosing the Chief Executive’s expenses, gifts and hospitality as part of its commitment to transparency and accountability".</t>
  </si>
  <si>
    <t>Further assistance</t>
  </si>
  <si>
    <r>
      <rPr>
        <sz val="11"/>
        <rFont val="Arial"/>
        <family val="2"/>
      </rPr>
      <t xml:space="preserve">The above is a summary from "Chief Executive Expense Disclosures: A Guide for Agency Staff":  </t>
    </r>
    <r>
      <rPr>
        <u/>
        <sz val="11"/>
        <color theme="10"/>
        <rFont val="Arial"/>
        <family val="2"/>
      </rPr>
      <t xml:space="preserve">http://www.ssc.govt.nz/assets/Legacy/resources/Chief-Executive-Expense-Disclosure-Guide.pdf </t>
    </r>
    <r>
      <rPr>
        <u/>
        <sz val="10"/>
        <color theme="10"/>
        <rFont val="Arial"/>
        <family val="2"/>
      </rPr>
      <t xml:space="preserve">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</si>
  <si>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</si>
  <si>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For help with publishing on data.govt contact</t>
    </r>
    <r>
      <rPr>
        <sz val="11"/>
        <color theme="10"/>
        <rFont val="Arial"/>
        <family val="2"/>
      </rPr>
      <t xml:space="preserve"> </t>
    </r>
    <r>
      <rPr>
        <u/>
        <sz val="11"/>
        <color theme="10"/>
        <rFont val="Arial"/>
        <family val="2"/>
      </rPr>
      <t>info@data.govt.nz.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</si>
  <si>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</si>
  <si>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r>
      <t xml:space="preserve">Provide information using this SSC Excel workbook: </t>
    </r>
    <r>
      <rPr>
        <u/>
        <sz val="11"/>
        <color rgb="FF0070C0"/>
        <rFont val="Arial"/>
        <family val="2"/>
      </rPr>
      <t>http://www.ssc.govt.nz/ce-expenses-disclosure</t>
    </r>
  </si>
  <si>
    <t>Chief Executive Expenses, Gifts and Benefits Disclosure - summary &amp; sign-off*</t>
  </si>
  <si>
    <t xml:space="preserve">Organisation Name </t>
  </si>
  <si>
    <t>Chief Executive**</t>
  </si>
  <si>
    <t>Disclosure period start***</t>
  </si>
  <si>
    <t>Disclosure period end***</t>
  </si>
  <si>
    <t>Agency totals check</t>
  </si>
  <si>
    <t>Chief Executive approval****</t>
  </si>
  <si>
    <t>This disclosure has not yet been approved by the Chief Executive</t>
  </si>
  <si>
    <t>Other sign-off****</t>
  </si>
  <si>
    <t>This summary page updates automatically from the 'Travel', 'Hospitality', 'All other expenses', and 'Gifts and benefits' tabs.
Throughout this workbook, input cells are shaded light green.</t>
  </si>
  <si>
    <t>Summary of expenses</t>
  </si>
  <si>
    <t>Cost in NZ$</t>
  </si>
  <si>
    <r>
      <t>GST inc / exc</t>
    </r>
    <r>
      <rPr>
        <b/>
        <sz val="10"/>
        <rFont val="Arial"/>
        <family val="2"/>
      </rPr>
      <t/>
    </r>
  </si>
  <si>
    <t>Count</t>
  </si>
  <si>
    <t>Travel expenses</t>
  </si>
  <si>
    <t>Number offered</t>
  </si>
  <si>
    <t>Number accepted</t>
  </si>
  <si>
    <t>Other expenses</t>
  </si>
  <si>
    <t>Number declined</t>
  </si>
  <si>
    <t>International Travel</t>
  </si>
  <si>
    <t>Domestic Travel</t>
  </si>
  <si>
    <t>Local Travel</t>
  </si>
  <si>
    <t xml:space="preserve">Notes </t>
  </si>
  <si>
    <t>* Headings on following tabs will pre populate with what you enter on this tab</t>
  </si>
  <si>
    <t>** Create a new workbook for a new Chief Executive</t>
  </si>
  <si>
    <t>*** Update if a shorter or different period is covered</t>
  </si>
  <si>
    <t>**** This disclosure must be approved by the Chief Executive and another appropriate party, e.g. Board Chair, Chief Financial Officer or Audit and Risk Committee member</t>
  </si>
  <si>
    <t>Text required for validation and checks - don't change, move, delete or overwrite</t>
  </si>
  <si>
    <t>Insert additional rows as needed: right click on a row number (left of screen) and select Insert - this will insert a row above selected row.</t>
  </si>
  <si>
    <t>Figures include GST (where applicable)</t>
  </si>
  <si>
    <t>Figures exclude GST</t>
  </si>
  <si>
    <t>Data and totals on this worksheet have NOT YET BEEN CHECKED AND CONFIRMED</t>
  </si>
  <si>
    <t>Data and totals on this worksheet checked and confirmed</t>
  </si>
  <si>
    <t>Data and totals have not yet been checked and confirmed for any sheet</t>
  </si>
  <si>
    <t>Some data and totals have not yet been checked and confirmed</t>
  </si>
  <si>
    <t>Data and totals checked on all sheets</t>
  </si>
  <si>
    <t>Not yet indicated</t>
  </si>
  <si>
    <t>GST inclusion inconsistent</t>
  </si>
  <si>
    <t>This disclosure has been approved by the Chief Executive</t>
  </si>
  <si>
    <t>Cultural item - not appropriate to value</t>
  </si>
  <si>
    <t>Under $100</t>
  </si>
  <si>
    <t>$100 - $500</t>
  </si>
  <si>
    <t>$500 - $1,000</t>
  </si>
  <si>
    <t>Over $1,000</t>
  </si>
  <si>
    <t>Estimate not possible</t>
  </si>
  <si>
    <t>Accepted</t>
  </si>
  <si>
    <t>Declined</t>
  </si>
  <si>
    <t>Check - there are no hidden rows with data</t>
  </si>
  <si>
    <t>Error - this total includes data from 'hidden' rows</t>
  </si>
  <si>
    <t>Check - each entry provides sufficient information</t>
  </si>
  <si>
    <t>Not all lines have an entry for "Cost in NZ$" and "Type of expense"</t>
  </si>
  <si>
    <t>Not all lines have an entry for "Description", "Was the gift accepted?" and "Estimated value in NZ$"</t>
  </si>
  <si>
    <t>Check that # of 'costs' = 'type of expenses' (also "accepted/declined" for gifts &amp; benefits)</t>
  </si>
  <si>
    <t>These checks (F53 to F61) are imperfect - they count the entries in each column and checks these totals are the same</t>
  </si>
  <si>
    <t>Travel checks</t>
  </si>
  <si>
    <t>Hospitality check</t>
  </si>
  <si>
    <t>All other expenses check</t>
  </si>
  <si>
    <t>Gifts and benefits check</t>
  </si>
  <si>
    <t>Chief Executive Expense Disclosure</t>
  </si>
  <si>
    <t>Chief Executive</t>
  </si>
  <si>
    <t>Disclosure period start</t>
  </si>
  <si>
    <t>Disclosure period end</t>
  </si>
  <si>
    <t>GST on costs</t>
  </si>
  <si>
    <t>International, domestic and local travel expenses</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</si>
  <si>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</si>
  <si>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</si>
  <si>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Date(s)*</t>
  </si>
  <si>
    <t>Cost in NZ$**</t>
  </si>
  <si>
    <r>
      <t xml:space="preserve">Purpose of travel
</t>
    </r>
    <r>
      <rPr>
        <sz val="10"/>
        <color theme="0"/>
        <rFont val="Arial"/>
        <family val="2"/>
      </rPr>
      <t>(e.g. attending XYZ conference for 3 days)***</t>
    </r>
  </si>
  <si>
    <r>
      <t xml:space="preserve">Type of expense
</t>
    </r>
    <r>
      <rPr>
        <sz val="10"/>
        <color theme="0"/>
        <rFont val="Arial"/>
        <family val="2"/>
      </rPr>
      <t>(e.g. hotel, airfares, taxis, meals &amp; for how many people)</t>
    </r>
  </si>
  <si>
    <t>Location(s)</t>
  </si>
  <si>
    <t>Subtotal - international travel</t>
  </si>
  <si>
    <r>
      <t xml:space="preserve">Domestic Travel   </t>
    </r>
    <r>
      <rPr>
        <sz val="12"/>
        <color theme="0"/>
        <rFont val="Arial"/>
        <family val="2"/>
      </rPr>
      <t xml:space="preserve"> (within NZ, including travel to and from local airport)</t>
    </r>
  </si>
  <si>
    <r>
      <t xml:space="preserve">Purpose of travel
</t>
    </r>
    <r>
      <rPr>
        <sz val="10"/>
        <color theme="0"/>
        <rFont val="Arial"/>
        <family val="2"/>
      </rPr>
      <t>(e.g. visiting district office for two days...)***</t>
    </r>
  </si>
  <si>
    <t>Subtotal - domestic travel</t>
  </si>
  <si>
    <r>
      <t xml:space="preserve">Local Travel    </t>
    </r>
    <r>
      <rPr>
        <sz val="12"/>
        <color theme="0"/>
        <rFont val="Arial"/>
        <family val="2"/>
      </rPr>
      <t>(within City, excluding travel to airport)</t>
    </r>
  </si>
  <si>
    <r>
      <t>Purpose of travel</t>
    </r>
    <r>
      <rPr>
        <sz val="10"/>
        <color theme="0"/>
        <rFont val="Arial"/>
        <family val="2"/>
      </rPr>
      <t xml:space="preserve">
(e.g. meeting with Minister)***</t>
    </r>
  </si>
  <si>
    <r>
      <t xml:space="preserve">Type of expense
</t>
    </r>
    <r>
      <rPr>
        <sz val="10"/>
        <color theme="0"/>
        <rFont val="Arial"/>
        <family val="2"/>
      </rPr>
      <t>(e.g. taxi, parking, bus)</t>
    </r>
  </si>
  <si>
    <t>Subtotal - local travel</t>
  </si>
  <si>
    <t>Total travel expenses</t>
  </si>
  <si>
    <t>* Any non-standard date format or date outside 1 July - 30 June will raise an alert. Check entry and select 'Yes' to accept/continue.</t>
  </si>
  <si>
    <t>** Note that GST may not apply to overseas purchases.</t>
  </si>
  <si>
    <t>*** Please include sufficient information to explain the trip and its costs including destination and duration.</t>
  </si>
  <si>
    <t>Group expenditure relating to each overseas trip.</t>
  </si>
  <si>
    <t>Subtotals and totals will appear automatically once you put information in rows above.</t>
  </si>
  <si>
    <t>Mark clearly if there is no information to disclose - provide a note to this effect in the 'Date' column (column A) for each travel category (local, domestic and international).</t>
  </si>
  <si>
    <t>Hospitality Offered to Third Parties*</t>
  </si>
  <si>
    <t>All hospitality expenses provided by the chief executive in the context of his/her job to anyone external to the Public Service or statutory Crown entities.</t>
  </si>
  <si>
    <t>Date(s)**</t>
  </si>
  <si>
    <r>
      <t xml:space="preserve">Purpose of hospitality
</t>
    </r>
    <r>
      <rPr>
        <sz val="10"/>
        <color theme="0"/>
        <rFont val="Arial"/>
        <family val="2"/>
      </rPr>
      <t xml:space="preserve">(e.g. hosting delegation from China, building relationships, team building) </t>
    </r>
  </si>
  <si>
    <r>
      <t xml:space="preserve">Type of expense
</t>
    </r>
    <r>
      <rPr>
        <sz val="10"/>
        <color theme="0"/>
        <rFont val="Arial"/>
        <family val="2"/>
      </rPr>
      <t>(what and for how many e.g. dinner for 5)</t>
    </r>
  </si>
  <si>
    <t xml:space="preserve">Total hospitality expenses </t>
  </si>
  <si>
    <t>* Third parties include people and organisations external to the public service or statutory Crown entities.</t>
  </si>
  <si>
    <t>** Any non-standard date format or date outside 1 July - 30 June will raise an alert. Check entry and select 'Yes' to accept/continue.</t>
  </si>
  <si>
    <t>Total cost will appear automatically once you put information in rows above.</t>
  </si>
  <si>
    <t>Mark clearly if there is no information to disclose - provide a note to this effect in the 'Date' column (column A).</t>
  </si>
  <si>
    <t>All Other Expenses</t>
  </si>
  <si>
    <t>All other expenditure incurred by the chief executive that is not travel, hospitality or gifts.
Include e.g. phone and data costs, subscriptions, membership fees, conference fees, professional development costs, books and anything else.</t>
  </si>
  <si>
    <r>
      <t xml:space="preserve">Purpose of expense
</t>
    </r>
    <r>
      <rPr>
        <sz val="10"/>
        <color theme="0"/>
        <rFont val="Arial"/>
        <family val="2"/>
      </rPr>
      <t>(e.g. subscription part of employment agreement, development as agreed with SSC)</t>
    </r>
  </si>
  <si>
    <r>
      <t xml:space="preserve">Type of expense
</t>
    </r>
    <r>
      <rPr>
        <sz val="10"/>
        <color theme="0"/>
        <rFont val="Arial"/>
        <family val="2"/>
      </rPr>
      <t>(e.g. phone and data costs, membership fees)</t>
    </r>
  </si>
  <si>
    <t xml:space="preserve">Total other expenses </t>
  </si>
  <si>
    <t>Notes</t>
  </si>
  <si>
    <t>Chief Executive Gifts and Benefits Disclosure</t>
  </si>
  <si>
    <t>GST on values</t>
  </si>
  <si>
    <t>Gifts and Benefits over $50 annual value</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</si>
  <si>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</si>
  <si>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r>
      <t xml:space="preserve">Description
</t>
    </r>
    <r>
      <rPr>
        <sz val="10"/>
        <color theme="0"/>
        <rFont val="Arial"/>
        <family val="2"/>
      </rPr>
      <t>(e.g. event tickets, etc.)</t>
    </r>
  </si>
  <si>
    <r>
      <t xml:space="preserve">Was the gift accepted?
</t>
    </r>
    <r>
      <rPr>
        <sz val="10"/>
        <color theme="0"/>
        <rFont val="Arial"/>
        <family val="2"/>
      </rPr>
      <t>(drop-down list in cell)</t>
    </r>
  </si>
  <si>
    <r>
      <t xml:space="preserve">Offered by 
</t>
    </r>
    <r>
      <rPr>
        <sz val="10"/>
        <color theme="0"/>
        <rFont val="Arial"/>
        <family val="2"/>
      </rPr>
      <t>(who made the offer?)</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</si>
  <si>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</si>
  <si>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r>
      <t xml:space="preserve">Other comments
</t>
    </r>
    <r>
      <rPr>
        <sz val="10"/>
        <color theme="0"/>
        <rFont val="Arial"/>
        <family val="2"/>
      </rPr>
      <t>(e.g. if given to others, whom?)</t>
    </r>
  </si>
  <si>
    <t>Total count of gift/benefit entries:</t>
  </si>
  <si>
    <t>Offered</t>
  </si>
  <si>
    <t>A one-off offer of something worth $25 is not included, but if the offer is made more than once a year, it should be disclosed.</t>
  </si>
  <si>
    <t>Include items such as invitations to functions and events, event tickets, gifts from overseas counterparts and commercial organisations (including that accepted by immediate family members).</t>
  </si>
  <si>
    <t>Include gifts and benefits that are declined.</t>
  </si>
  <si>
    <t>Number of gifts/benefits will update automatically once you put information in rows above.</t>
  </si>
  <si>
    <t>Type here who else has approved this disclosure</t>
  </si>
  <si>
    <t>Iona Holsted</t>
  </si>
  <si>
    <t>Ministry of Education</t>
  </si>
  <si>
    <t xml:space="preserve"> </t>
  </si>
  <si>
    <t xml:space="preserve"> Mobile Phone Charges</t>
  </si>
  <si>
    <t>Nil International Travel</t>
  </si>
  <si>
    <t>Regional Visit - Christchurch</t>
  </si>
  <si>
    <t>Ngā Potiki Trust, Papamoa</t>
  </si>
  <si>
    <t xml:space="preserve">Wine and Honey </t>
  </si>
  <si>
    <t>Table Clock</t>
  </si>
  <si>
    <t>Flights one person Wellington to Rotorua and return including booking fee</t>
  </si>
  <si>
    <t>Accommodation - Rotorua</t>
  </si>
  <si>
    <t>Flights one person Wellington to Auckland and return including booking fee</t>
  </si>
  <si>
    <t>Nil Hospitality</t>
  </si>
  <si>
    <t>Te Rā Ratonga Tūmatanui | Public Service Day Awards</t>
  </si>
  <si>
    <t>Public Servce Commission</t>
  </si>
  <si>
    <t>Flights one person Wellington to Christchurch and return including booking fee</t>
  </si>
  <si>
    <t>Wellington Airport parking</t>
  </si>
  <si>
    <t xml:space="preserve">Matariki Farewell Ball </t>
  </si>
  <si>
    <t>British High Commission</t>
  </si>
  <si>
    <t xml:space="preserve">The 56th Annual Conference of the Japan Educational Administration Society - Fukuoka University  </t>
  </si>
  <si>
    <t>Parliamentary Press Gallery</t>
  </si>
  <si>
    <t xml:space="preserve">Dinner  </t>
  </si>
  <si>
    <t>Kapuia Group</t>
  </si>
  <si>
    <t>ENZ International Education Forum in Auckland - For Tim Fowler Acting Chief Executive</t>
  </si>
  <si>
    <t xml:space="preserve">VUW </t>
  </si>
  <si>
    <t>Distinguished Alumni Award winners cocktail function</t>
  </si>
  <si>
    <t>EoY function</t>
  </si>
  <si>
    <t xml:space="preserve">One night accommodation and meals - Martinborough </t>
  </si>
  <si>
    <t xml:space="preserve">Honey donated to foodbank, wine given to staff </t>
  </si>
  <si>
    <t>Attend Tuhoe Service Management Plan (SMP) Signing - Rotorua</t>
  </si>
  <si>
    <t>ENZ International Education Forum - Auckland - For Tim Fowler Acting Chief Executive</t>
  </si>
  <si>
    <t>Attend National Dawn Raids Apology - Auckland</t>
  </si>
  <si>
    <t>Leadership Team Planning Days - Martinborough</t>
  </si>
  <si>
    <t>Leadership Team Planning Days - Christchurch</t>
  </si>
  <si>
    <t>Donated to MoE Taonga collection</t>
  </si>
  <si>
    <t>Ian Dennis, Acting CFO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</si>
</sst>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_);[Red]\(&quot;$&quot;#,##0.00\)"/>
    <numFmt numFmtId="165" formatCode="_(&quot;$&quot;* #,##0.00_);_(&quot;$&quot;* \(#,##0.00\);_(&quot;$&quot;* &quot;-&quot;??_);_(@_)"/>
    <numFmt numFmtId="166" formatCode="&quot;$&quot;#,##0.00"/>
    <numFmt numFmtId="167" formatCode="[$-1409]d\ mmmm\ yyyy;@"/>
  </numFmts>
  <fonts count="39"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
      <sz val="12"/>
      <color theme="0" tint="-0.499984740745262"/>
      <name val="Arial"/>
      <family val="2"/>
    </font>
    <font>
      <strike/>
      <sz val="10"/>
      <name val="Arial"/>
      <family val="2"/>
    </font>
    <font>
      <strike/>
      <sz val="10"/>
      <color theme="1"/>
      <name val="Arial"/>
      <family val="2"/>
    </font>
  </fonts>
  <fills count="12">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rgb="FF99FF99"/>
        <bgColor indexed="64"/>
      </patternFill>
    </fill>
    <fill>
      <patternFill patternType="solid">
        <fgColor rgb="FFCCFFCC"/>
        <bgColor indexed="64"/>
      </patternFill>
    </fill>
  </fills>
  <borders count="11">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0" fontId="23" fillId="0" borderId="0"/>
  </cellStyleXfs>
  <cellXfs count="199">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0" fontId="20" fillId="0" borderId="0" xfId="0" applyFont="1" applyFill="1" applyAlignment="1" applyProtection="1">
      <alignment horizontal="center" wrapText="1"/>
    </xf>
    <xf numFmtId="0" fontId="35" fillId="3" borderId="0" xfId="0" applyFont="1" applyFill="1" applyBorder="1" applyAlignment="1" applyProtection="1">
      <alignment horizontal="center" vertical="center" readingOrder="1"/>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67" fontId="15" fillId="10" borderId="3" xfId="0" applyNumberFormat="1" applyFont="1" applyFill="1" applyBorder="1" applyAlignment="1" applyProtection="1">
      <alignment vertical="center"/>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wrapText="1"/>
      <protection locked="0"/>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0" fontId="15" fillId="10" borderId="4" xfId="0" applyNumberFormat="1" applyFont="1" applyFill="1" applyBorder="1" applyAlignment="1" applyProtection="1">
      <alignment horizontal="left" vertical="center" wrapText="1"/>
      <protection locked="0"/>
    </xf>
    <xf numFmtId="164" fontId="15" fillId="10" borderId="4" xfId="0" applyNumberFormat="1" applyFont="1" applyFill="1" applyBorder="1" applyAlignment="1" applyProtection="1">
      <alignment horizontal="right" vertical="center" wrapText="1"/>
      <protection locked="0"/>
    </xf>
    <xf numFmtId="0" fontId="10" fillId="0" borderId="0" xfId="1" applyFill="1" applyAlignment="1">
      <alignment wrapText="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167" fontId="15" fillId="3" borderId="3" xfId="0" applyNumberFormat="1" applyFont="1" applyFill="1" applyBorder="1" applyAlignment="1" applyProtection="1">
      <alignment vertical="center"/>
      <protection locked="0"/>
    </xf>
    <xf numFmtId="164" fontId="15" fillId="3" borderId="4" xfId="0" applyNumberFormat="1" applyFont="1" applyFill="1" applyBorder="1" applyAlignment="1" applyProtection="1">
      <alignment vertical="center" wrapText="1"/>
      <protection locked="0"/>
    </xf>
    <xf numFmtId="0" fontId="15" fillId="3" borderId="4" xfId="0" applyFont="1" applyFill="1" applyBorder="1" applyAlignment="1" applyProtection="1">
      <alignment vertical="center" wrapText="1"/>
      <protection locked="0"/>
    </xf>
    <xf numFmtId="0" fontId="15" fillId="3" borderId="5" xfId="0" applyFont="1" applyFill="1" applyBorder="1" applyAlignment="1" applyProtection="1">
      <alignment vertical="center" wrapText="1"/>
      <protection locked="0"/>
    </xf>
    <xf numFmtId="0" fontId="20" fillId="3" borderId="0" xfId="0" applyFont="1" applyFill="1" applyBorder="1" applyAlignment="1" applyProtection="1">
      <alignment horizontal="left" vertical="center" wrapText="1"/>
    </xf>
    <xf numFmtId="0" fontId="19" fillId="3" borderId="0" xfId="0" applyFont="1" applyFill="1" applyBorder="1" applyAlignment="1" applyProtection="1">
      <alignment horizontal="left" vertical="center" readingOrder="1"/>
    </xf>
    <xf numFmtId="166" fontId="19" fillId="3" borderId="0" xfId="0" applyNumberFormat="1" applyFont="1" applyFill="1" applyBorder="1" applyAlignment="1" applyProtection="1">
      <alignment horizontal="left" vertical="center" wrapText="1"/>
    </xf>
    <xf numFmtId="1" fontId="19" fillId="3" borderId="0" xfId="0" applyNumberFormat="1" applyFont="1" applyFill="1" applyBorder="1" applyAlignment="1" applyProtection="1">
      <alignment horizontal="center" vertical="center" wrapText="1"/>
    </xf>
    <xf numFmtId="166" fontId="35" fillId="3" borderId="0" xfId="0" applyNumberFormat="1" applyFont="1" applyFill="1" applyBorder="1" applyAlignment="1" applyProtection="1">
      <alignment horizontal="center" vertical="center" wrapText="1"/>
    </xf>
    <xf numFmtId="0" fontId="34" fillId="11" borderId="7" xfId="0" applyFont="1" applyFill="1" applyBorder="1" applyAlignment="1" applyProtection="1">
      <alignment horizontal="center" vertical="center" wrapText="1"/>
    </xf>
    <xf numFmtId="167" fontId="15" fillId="11" borderId="3" xfId="0" applyNumberFormat="1" applyFont="1" applyFill="1" applyBorder="1" applyAlignment="1" applyProtection="1">
      <alignment vertical="center"/>
      <protection locked="0"/>
    </xf>
    <xf numFmtId="164" fontId="15" fillId="11" borderId="4" xfId="0" applyNumberFormat="1" applyFont="1" applyFill="1" applyBorder="1" applyAlignment="1" applyProtection="1">
      <alignment vertical="center" wrapText="1"/>
      <protection locked="0"/>
    </xf>
    <xf numFmtId="0" fontId="15" fillId="11" borderId="4" xfId="0" applyFont="1" applyFill="1" applyBorder="1" applyAlignment="1" applyProtection="1">
      <alignment vertical="center" wrapText="1"/>
      <protection locked="0"/>
    </xf>
    <xf numFmtId="0" fontId="15" fillId="11" borderId="5" xfId="0" applyFont="1" applyFill="1" applyBorder="1" applyAlignment="1" applyProtection="1">
      <alignment vertical="center" wrapText="1"/>
      <protection locked="0"/>
    </xf>
    <xf numFmtId="167" fontId="15" fillId="11" borderId="3" xfId="0" applyNumberFormat="1" applyFont="1" applyFill="1" applyBorder="1" applyAlignment="1" applyProtection="1">
      <alignment vertical="center" wrapText="1"/>
      <protection locked="0"/>
    </xf>
    <xf numFmtId="0" fontId="0" fillId="11" borderId="4" xfId="0" applyFont="1" applyFill="1" applyBorder="1" applyAlignment="1" applyProtection="1">
      <alignment vertical="center" wrapText="1"/>
      <protection locked="0"/>
    </xf>
    <xf numFmtId="0" fontId="0" fillId="11" borderId="5" xfId="0" applyFont="1" applyFill="1" applyBorder="1" applyAlignment="1" applyProtection="1">
      <alignment vertical="center" wrapText="1"/>
      <protection locked="0"/>
    </xf>
    <xf numFmtId="0" fontId="0" fillId="11" borderId="4" xfId="0" applyFont="1" applyFill="1" applyBorder="1" applyAlignment="1" applyProtection="1">
      <alignment horizontal="left" vertical="center" wrapText="1"/>
      <protection locked="0"/>
    </xf>
    <xf numFmtId="0" fontId="15" fillId="11" borderId="4" xfId="0" applyNumberFormat="1" applyFont="1" applyFill="1" applyBorder="1" applyAlignment="1" applyProtection="1">
      <alignment horizontal="left" vertical="center" wrapText="1"/>
      <protection locked="0"/>
    </xf>
    <xf numFmtId="164" fontId="15" fillId="11" borderId="4" xfId="0" applyNumberFormat="1" applyFont="1" applyFill="1" applyBorder="1" applyAlignment="1" applyProtection="1">
      <alignment horizontal="right" vertical="center" wrapText="1"/>
      <protection locked="0"/>
    </xf>
    <xf numFmtId="0" fontId="0" fillId="11" borderId="5" xfId="0"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wrapText="1"/>
    </xf>
    <xf numFmtId="0" fontId="4" fillId="11" borderId="5" xfId="0" applyFont="1" applyFill="1" applyBorder="1" applyAlignment="1" applyProtection="1">
      <alignment vertical="center" wrapText="1"/>
      <protection locked="0"/>
    </xf>
    <xf numFmtId="0" fontId="4" fillId="0" borderId="0" xfId="0" applyFont="1" applyProtection="1">
      <protection locked="0"/>
    </xf>
    <xf numFmtId="167" fontId="37" fillId="11" borderId="3" xfId="0" applyNumberFormat="1" applyFont="1" applyFill="1" applyBorder="1" applyAlignment="1" applyProtection="1">
      <alignment vertical="center"/>
      <protection locked="0"/>
    </xf>
    <xf numFmtId="164" fontId="37" fillId="11" borderId="4" xfId="0" applyNumberFormat="1" applyFont="1" applyFill="1" applyBorder="1" applyAlignment="1" applyProtection="1">
      <alignment vertical="center" wrapText="1"/>
      <protection locked="0"/>
    </xf>
    <xf numFmtId="0" fontId="38" fillId="11" borderId="4" xfId="0" applyFont="1" applyFill="1" applyBorder="1" applyAlignment="1" applyProtection="1">
      <alignment vertical="center" wrapText="1"/>
      <protection locked="0"/>
    </xf>
    <xf numFmtId="0" fontId="38" fillId="11" borderId="5" xfId="0" applyFont="1" applyFill="1" applyBorder="1" applyAlignment="1" applyProtection="1">
      <alignment vertical="center" wrapText="1"/>
      <protection locked="0"/>
    </xf>
    <xf numFmtId="0" fontId="38" fillId="0" borderId="0" xfId="0" applyFont="1" applyProtection="1">
      <protection locked="0"/>
    </xf>
    <xf numFmtId="0" fontId="0" fillId="0" borderId="0" xfId="0" applyFont="1" applyAlignment="1" applyProtection="1">
      <alignment wrapText="1"/>
      <protection locked="0"/>
    </xf>
    <xf numFmtId="0" fontId="38" fillId="0" borderId="0" xfId="0" applyFont="1" applyFill="1" applyBorder="1" applyProtection="1">
      <protection locked="0"/>
    </xf>
    <xf numFmtId="0" fontId="0" fillId="11" borderId="4" xfId="0"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wrapText="1" readingOrder="1"/>
    </xf>
    <xf numFmtId="0" fontId="14" fillId="11" borderId="2" xfId="0" applyFont="1" applyFill="1" applyBorder="1" applyAlignment="1" applyProtection="1">
      <alignment horizontal="left" vertical="center" wrapText="1" readingOrder="1"/>
      <protection locked="0"/>
    </xf>
    <xf numFmtId="0" fontId="13" fillId="0" borderId="6" xfId="0" applyFont="1" applyFill="1" applyBorder="1" applyAlignment="1" applyProtection="1">
      <alignment horizontal="left" vertical="center"/>
    </xf>
    <xf numFmtId="0" fontId="22" fillId="2" borderId="0" xfId="0" applyFont="1" applyFill="1" applyBorder="1" applyAlignment="1" applyProtection="1">
      <alignment horizontal="center" vertical="center"/>
    </xf>
    <xf numFmtId="0" fontId="36" fillId="11" borderId="2" xfId="0" applyFont="1" applyFill="1" applyBorder="1" applyAlignment="1" applyProtection="1">
      <alignment horizontal="left" vertical="center" wrapText="1" readingOrder="1"/>
      <protection locked="0"/>
    </xf>
    <xf numFmtId="167" fontId="36" fillId="11"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cellXfs>
  <cellStyles count="4">
    <cellStyle name="Currency" xfId="2" builtinId="4"/>
    <cellStyle name="Hyperlink" xfId="1" builtinId="8"/>
    <cellStyle name="Normal" xfId="0" builtinId="0"/>
    <cellStyle name="Normal 2" xfId="3" xr:uid="{47A68933-FA99-4AD7-ACC3-BCF4F85C9DDC}"/>
  </cellStyles>
  <dxfs count="2">
    <dxf>
      <font>
        <color theme="1" tint="0.499984740745262"/>
      </font>
      <fill>
        <patternFill>
          <bgColor rgb="FFCCFFCC"/>
        </patternFill>
      </fill>
    </dxf>
    <dxf>
      <font>
        <color theme="1" tint="0.499984740745262"/>
      </font>
      <fill>
        <patternFill>
          <bgColor rgb="FFCCFFCC"/>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FF66"/>
      <color rgb="FFFF9900"/>
      <color rgb="FF99FF99"/>
      <color rgb="FF00FF00"/>
      <color rgb="FF006600"/>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ssc.govt.nz/assets/Legacy/resources/Chief-Executive-Expense-Disclosure-Guide.pdf" TargetMode="External"/><Relationship Id="rId3" Type="http://schemas.openxmlformats.org/officeDocument/2006/relationships/hyperlink" Target="mailto:ceexpenses@ssc.govt.nz" TargetMode="External"/><Relationship Id="rId7" Type="http://schemas.openxmlformats.org/officeDocument/2006/relationships/hyperlink" Target="http://www.ssc.govt.nz/assets/Legacy/resources/Chief-Executive-Expense-Disclosure-Guide.pdf"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s://www.data.govt.nz/toolkit/how-do-i-add-or-update-our-chief-executive-expenses/"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B61"/>
  <sheetViews>
    <sheetView zoomScaleNormal="100" workbookViewId="0">
      <selection activeCell="A29" sqref="A29"/>
    </sheetView>
  </sheetViews>
  <sheetFormatPr defaultColWidth="0" defaultRowHeight="13.8" zeroHeight="1" x14ac:dyDescent="0.25"/>
  <cols>
    <col min="1" max="1" width="219.21875" style="70" customWidth="1"/>
    <col min="2" max="2" width="33.21875" style="69" customWidth="1"/>
    <col min="3" max="16384" width="8.77734375" style="16" hidden="1"/>
  </cols>
  <sheetData>
    <row r="1" spans="1:2" ht="23.25" customHeight="1" x14ac:dyDescent="0.25">
      <c r="A1" s="68" t="s">
        <v>0</v>
      </c>
    </row>
    <row r="2" spans="1:2" ht="33" customHeight="1" x14ac:dyDescent="0.25">
      <c r="A2" s="132" t="s">
        <v>1</v>
      </c>
    </row>
    <row r="3" spans="1:2" ht="17.25" customHeight="1" x14ac:dyDescent="0.25"/>
    <row r="4" spans="1:2" ht="23.25" customHeight="1" x14ac:dyDescent="0.25">
      <c r="A4" s="156" t="s">
        <v>2</v>
      </c>
    </row>
    <row r="5" spans="1:2" ht="17.25" customHeight="1" x14ac:dyDescent="0.25"/>
    <row r="6" spans="1:2" ht="23.25" customHeight="1" x14ac:dyDescent="0.25">
      <c r="A6" s="71" t="s">
        <v>3</v>
      </c>
    </row>
    <row r="7" spans="1:2" ht="17.25" customHeight="1" x14ac:dyDescent="0.25">
      <c r="A7" s="72" t="s">
        <v>4</v>
      </c>
    </row>
    <row r="8" spans="1:2" ht="17.25" customHeight="1" x14ac:dyDescent="0.25">
      <c r="A8" s="73" t="s">
        <v>5</v>
      </c>
    </row>
    <row r="9" spans="1:2" ht="17.25" customHeight="1" x14ac:dyDescent="0.25">
      <c r="A9" s="73"/>
    </row>
    <row r="10" spans="1:2" ht="23.25" customHeight="1" x14ac:dyDescent="0.25">
      <c r="A10" s="71" t="s">
        <v>6</v>
      </c>
      <c r="B10" s="105" t="s">
        <v>7</v>
      </c>
    </row>
    <row r="11" spans="1:2" ht="17.25" customHeight="1" x14ac:dyDescent="0.25">
      <c r="A11" s="74" t="s">
        <v>8</v>
      </c>
    </row>
    <row r="12" spans="1:2" ht="17.25" customHeight="1" x14ac:dyDescent="0.25">
      <c r="A12" s="73" t="s">
        <v>9</v>
      </c>
    </row>
    <row r="13" spans="1:2" ht="17.25" customHeight="1" x14ac:dyDescent="0.25">
      <c r="A13" s="73" t="s">
        <v>10</v>
      </c>
    </row>
    <row r="14" spans="1:2" ht="17.25" customHeight="1" x14ac:dyDescent="0.25">
      <c r="A14" s="75" t="s">
        <v>11</v>
      </c>
    </row>
    <row r="15" spans="1:2" ht="17.25" customHeight="1" x14ac:dyDescent="0.25">
      <c r="A15" s="73" t="s">
        <v>12</v>
      </c>
    </row>
    <row r="16" spans="1:2" ht="17.25" customHeight="1" x14ac:dyDescent="0.25">
      <c r="A16" s="73"/>
    </row>
    <row r="17" spans="1:1" ht="23.25" customHeight="1" x14ac:dyDescent="0.25">
      <c r="A17" s="71" t="s">
        <v>13</v>
      </c>
    </row>
    <row r="18" spans="1:1" ht="17.25" customHeight="1" x14ac:dyDescent="0.25">
      <c r="A18" s="75" t="s">
        <v>14</v>
      </c>
    </row>
    <row r="19" spans="1:1" ht="17.25" customHeight="1" x14ac:dyDescent="0.25">
      <c r="A19" s="75" t="s">
        <v>15</v>
      </c>
    </row>
    <row r="20" spans="1:1" ht="17.25" customHeight="1" x14ac:dyDescent="0.25">
      <c r="A20" s="101" t="s">
        <v>16</v>
      </c>
    </row>
    <row r="21" spans="1:1" ht="17.25" customHeight="1" x14ac:dyDescent="0.25">
      <c r="A21" s="76"/>
    </row>
    <row r="22" spans="1:1" ht="23.25" customHeight="1" x14ac:dyDescent="0.25">
      <c r="A22" s="71" t="s">
        <v>17</v>
      </c>
    </row>
    <row r="23" spans="1:1" ht="17.25" customHeight="1" x14ac:dyDescent="0.25">
      <c r="A23" s="76" t="s">
        <v>18</v>
      </c>
    </row>
    <row r="24" spans="1:1" ht="17.25" customHeight="1" x14ac:dyDescent="0.25">
      <c r="A24" s="76"/>
    </row>
    <row r="25" spans="1:1" ht="23.25" customHeight="1" x14ac:dyDescent="0.25">
      <c r="A25" s="71" t="s">
        <v>19</v>
      </c>
    </row>
    <row r="26" spans="1:1" ht="17.25" customHeight="1" x14ac:dyDescent="0.25">
      <c r="A26" s="77" t="s">
        <v>20</v>
      </c>
    </row>
    <row r="27" spans="1:1" ht="32.25" customHeight="1" x14ac:dyDescent="0.25">
      <c r="A27" s="75" t="s">
        <v>21</v>
      </c>
    </row>
    <row r="28" spans="1:1" ht="17.25" customHeight="1" x14ac:dyDescent="0.25">
      <c r="A28" s="77" t="s">
        <v>22</v>
      </c>
    </row>
    <row r="29" spans="1:1" ht="32.25" customHeight="1" x14ac:dyDescent="0.25">
      <c r="A29" s="75" t="s">
        <v>23</v>
      </c>
    </row>
    <row r="30" spans="1:1" ht="17.25" customHeight="1" x14ac:dyDescent="0.25">
      <c r="A30" s="77" t="s">
        <v>24</v>
      </c>
    </row>
    <row r="31" spans="1:1" ht="17.25" customHeight="1" x14ac:dyDescent="0.25">
      <c r="A31" s="75" t="s">
        <v>25</v>
      </c>
    </row>
    <row r="32" spans="1:1" ht="17.25" customHeight="1" x14ac:dyDescent="0.25">
      <c r="A32" s="77" t="s">
        <v>26</v>
      </c>
    </row>
    <row r="33" spans="1:1" ht="32.25" customHeight="1" x14ac:dyDescent="0.25">
      <c r="A33" s="78" t="s">
        <v>27</v>
      </c>
    </row>
    <row r="34" spans="1:1" ht="32.25" customHeight="1" x14ac:dyDescent="0.25">
      <c r="A34" s="79" t="s">
        <v>28</v>
      </c>
    </row>
    <row r="35" spans="1:1" ht="17.25" customHeight="1" x14ac:dyDescent="0.25">
      <c r="A35" s="77" t="s">
        <v>29</v>
      </c>
    </row>
    <row r="36" spans="1:1" ht="32.25" customHeight="1" x14ac:dyDescent="0.25">
      <c r="A36" s="75" t="s">
        <v>30</v>
      </c>
    </row>
    <row r="37" spans="1:1" ht="32.25" customHeight="1" x14ac:dyDescent="0.25">
      <c r="A37" s="78" t="s">
        <v>31</v>
      </c>
    </row>
    <row r="38" spans="1:1" ht="32.25" customHeight="1" x14ac:dyDescent="0.25">
      <c r="A38" s="75" t="s">
        <v>32</v>
      </c>
    </row>
    <row r="39" spans="1:1" ht="17.25" customHeight="1" x14ac:dyDescent="0.25">
      <c r="A39" s="79"/>
    </row>
    <row r="40" spans="1:1" ht="22.5" customHeight="1" x14ac:dyDescent="0.25">
      <c r="A40" s="71" t="s">
        <v>33</v>
      </c>
    </row>
    <row r="41" spans="1:1" ht="17.25" customHeight="1" x14ac:dyDescent="0.25">
      <c r="A41" s="84" t="s">
        <v>34</v>
      </c>
    </row>
    <row r="42" spans="1:1" ht="17.25" customHeight="1" x14ac:dyDescent="0.25">
      <c r="A42" s="80" t="s">
        <v>35</v>
      </c>
    </row>
    <row r="43" spans="1:1" ht="17.25" customHeight="1" x14ac:dyDescent="0.25">
      <c r="A43" s="81" t="s">
        <v>36</v>
      </c>
    </row>
    <row r="44" spans="1:1" ht="32.25" customHeight="1" x14ac:dyDescent="0.25">
      <c r="A44" s="81" t="s">
        <v>37</v>
      </c>
    </row>
    <row r="45" spans="1:1" ht="32.25" customHeight="1" x14ac:dyDescent="0.25">
      <c r="A45" s="81" t="s">
        <v>38</v>
      </c>
    </row>
    <row r="46" spans="1:1" ht="17.25" customHeight="1" x14ac:dyDescent="0.25">
      <c r="A46" s="82" t="s">
        <v>39</v>
      </c>
    </row>
    <row r="47" spans="1:1" ht="32.25" customHeight="1" x14ac:dyDescent="0.25">
      <c r="A47" s="78" t="s">
        <v>40</v>
      </c>
    </row>
    <row r="48" spans="1:1" ht="32.25" customHeight="1" x14ac:dyDescent="0.25">
      <c r="A48" s="78" t="s">
        <v>41</v>
      </c>
    </row>
    <row r="49" spans="1:1" ht="32.25" customHeight="1" x14ac:dyDescent="0.25">
      <c r="A49" s="81" t="s">
        <v>42</v>
      </c>
    </row>
    <row r="50" spans="1:1" ht="17.25" customHeight="1" x14ac:dyDescent="0.25">
      <c r="A50" s="81" t="s">
        <v>43</v>
      </c>
    </row>
    <row r="51" spans="1:1" ht="17.25" customHeight="1" x14ac:dyDescent="0.25">
      <c r="A51" s="81" t="s">
        <v>44</v>
      </c>
    </row>
    <row r="52" spans="1:1" ht="17.25" customHeight="1" x14ac:dyDescent="0.25">
      <c r="A52" s="81"/>
    </row>
    <row r="53" spans="1:1" ht="22.5" customHeight="1" x14ac:dyDescent="0.25">
      <c r="A53" s="71" t="s">
        <v>45</v>
      </c>
    </row>
    <row r="54" spans="1:1" ht="32.25" customHeight="1" x14ac:dyDescent="0.25">
      <c r="A54" s="142" t="s">
        <v>46</v>
      </c>
    </row>
    <row r="55" spans="1:1" ht="17.25" customHeight="1" x14ac:dyDescent="0.25">
      <c r="A55" s="83" t="s">
        <v>47</v>
      </c>
    </row>
    <row r="56" spans="1:1" ht="17.25" customHeight="1" x14ac:dyDescent="0.25">
      <c r="A56" s="84" t="s">
        <v>48</v>
      </c>
    </row>
    <row r="57" spans="1:1" ht="17.25" customHeight="1" x14ac:dyDescent="0.25">
      <c r="A57" s="101" t="s">
        <v>49</v>
      </c>
    </row>
    <row r="58" spans="1:1" ht="17.25" customHeight="1" x14ac:dyDescent="0.25">
      <c r="A58" s="85" t="s">
        <v>50</v>
      </c>
    </row>
    <row r="59" spans="1:1" x14ac:dyDescent="0.25"/>
    <row r="61" spans="1:1" hidden="1" x14ac:dyDescent="0.25">
      <c r="A61" s="86"/>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57" r:id="rId6" display="They are posted on agency websites and linked to www.data.govt.nz. See: https://www.data.govt.nz/toolkit/how-do-i-add-or-update-our-chief-executive-expenses/" xr:uid="{00000000-0004-0000-0000-000007000000}"/>
    <hyperlink ref="A54" r:id="rId7" display="http://www.ssc.govt.nz/assets/Legacy/resources/Chief-Executive-Expense-Disclosure-Guide.pdf" xr:uid="{89B2B789-A49C-4A7B-AED1-AE94DC38F213}"/>
    <hyperlink ref="A2" r:id="rId8" display="http://www.ssc.govt.nz/assets/Legacy/resources/Chief-Executive-Expense-Disclosure-Guide.pdf" xr:uid="{00000000-0004-0000-0000-000005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61"/>
  <sheetViews>
    <sheetView tabSelected="1" zoomScale="80" zoomScaleNormal="80" workbookViewId="0">
      <selection activeCell="G9" sqref="G9"/>
    </sheetView>
  </sheetViews>
  <sheetFormatPr defaultColWidth="0" defaultRowHeight="13.2" zeroHeight="1" x14ac:dyDescent="0.25"/>
  <cols>
    <col min="1" max="1" width="35.77734375" style="16" customWidth="1"/>
    <col min="2" max="2" width="21.5546875" style="16" customWidth="1"/>
    <col min="3" max="3" width="33.5546875" style="16" customWidth="1"/>
    <col min="4" max="4" width="4.44140625" style="16" customWidth="1"/>
    <col min="5" max="5" width="29" style="16" customWidth="1"/>
    <col min="6" max="6" width="19" style="16" customWidth="1"/>
    <col min="7" max="7" width="42" style="16" customWidth="1"/>
    <col min="8" max="11" width="9.21875" style="16" hidden="1" customWidth="1"/>
    <col min="12" max="16384" width="9.21875" style="16" hidden="1"/>
  </cols>
  <sheetData>
    <row r="1" spans="1:11" ht="26.25" customHeight="1" x14ac:dyDescent="0.25">
      <c r="A1" s="182" t="s">
        <v>51</v>
      </c>
      <c r="B1" s="182"/>
      <c r="C1" s="182"/>
      <c r="D1" s="182"/>
      <c r="E1" s="182"/>
      <c r="F1" s="182"/>
      <c r="G1" s="46"/>
      <c r="H1" s="46"/>
      <c r="I1" s="46"/>
      <c r="J1" s="46"/>
      <c r="K1" s="46"/>
    </row>
    <row r="2" spans="1:11" ht="21" customHeight="1" x14ac:dyDescent="0.25">
      <c r="A2" s="4" t="s">
        <v>52</v>
      </c>
      <c r="B2" s="183" t="s">
        <v>170</v>
      </c>
      <c r="C2" s="183"/>
      <c r="D2" s="183"/>
      <c r="E2" s="183"/>
      <c r="F2" s="183"/>
      <c r="G2" s="46"/>
      <c r="H2" s="46"/>
      <c r="I2" s="46"/>
      <c r="J2" s="46"/>
      <c r="K2" s="46"/>
    </row>
    <row r="3" spans="1:11" ht="21" customHeight="1" x14ac:dyDescent="0.25">
      <c r="A3" s="4" t="s">
        <v>53</v>
      </c>
      <c r="B3" s="183" t="s">
        <v>169</v>
      </c>
      <c r="C3" s="183"/>
      <c r="D3" s="183"/>
      <c r="E3" s="183"/>
      <c r="F3" s="183"/>
      <c r="G3" s="46"/>
      <c r="H3" s="46"/>
      <c r="I3" s="46"/>
      <c r="J3" s="46"/>
      <c r="K3" s="46"/>
    </row>
    <row r="4" spans="1:11" ht="21" customHeight="1" x14ac:dyDescent="0.25">
      <c r="A4" s="4" t="s">
        <v>54</v>
      </c>
      <c r="B4" s="184">
        <v>44378</v>
      </c>
      <c r="C4" s="184"/>
      <c r="D4" s="184"/>
      <c r="E4" s="184"/>
      <c r="F4" s="184"/>
      <c r="G4" s="46"/>
      <c r="H4" s="46"/>
      <c r="I4" s="46"/>
      <c r="J4" s="46"/>
      <c r="K4" s="46"/>
    </row>
    <row r="5" spans="1:11" ht="21" customHeight="1" x14ac:dyDescent="0.25">
      <c r="A5" s="4" t="s">
        <v>55</v>
      </c>
      <c r="B5" s="184">
        <v>44742</v>
      </c>
      <c r="C5" s="184"/>
      <c r="D5" s="184"/>
      <c r="E5" s="184"/>
      <c r="F5" s="184"/>
      <c r="G5" s="46"/>
      <c r="H5" s="46"/>
      <c r="I5" s="46"/>
      <c r="J5" s="46"/>
      <c r="K5" s="46"/>
    </row>
    <row r="6" spans="1:11" ht="21" customHeight="1" x14ac:dyDescent="0.25">
      <c r="A6" s="4" t="s">
        <v>56</v>
      </c>
      <c r="B6" s="181" t="str">
        <f>IF(AND(Travel!B7&lt;&gt;A30,Hospitality!B7&lt;&gt;A30,'All other expenses'!B7&lt;&gt;A30,'Gifts and benefits'!B7&lt;&gt;A30),A31,IF(AND(Travel!B7=A30,Hospitality!B7=A30,'All other expenses'!B7=A30,'Gifts and benefits'!B7=A30),A33,A32))</f>
        <v>Data and totals checked on all sheets</v>
      </c>
      <c r="C6" s="181"/>
      <c r="D6" s="181"/>
      <c r="E6" s="181"/>
      <c r="F6" s="181"/>
      <c r="G6" s="34"/>
      <c r="H6" s="46"/>
      <c r="I6" s="46"/>
      <c r="J6" s="46"/>
      <c r="K6" s="46"/>
    </row>
    <row r="7" spans="1:11" ht="21" customHeight="1" x14ac:dyDescent="0.25">
      <c r="A7" s="4" t="s">
        <v>57</v>
      </c>
      <c r="B7" s="180" t="s">
        <v>89</v>
      </c>
      <c r="C7" s="180"/>
      <c r="D7" s="180"/>
      <c r="E7" s="180"/>
      <c r="F7" s="180"/>
      <c r="G7" s="34"/>
      <c r="H7" s="46"/>
      <c r="I7" s="46"/>
      <c r="J7" s="46"/>
      <c r="K7" s="46"/>
    </row>
    <row r="8" spans="1:11" ht="21" customHeight="1" x14ac:dyDescent="0.25">
      <c r="A8" s="4" t="s">
        <v>59</v>
      </c>
      <c r="B8" s="180" t="s">
        <v>204</v>
      </c>
      <c r="C8" s="180"/>
      <c r="D8" s="180"/>
      <c r="E8" s="180"/>
      <c r="F8" s="180"/>
      <c r="G8" s="34"/>
      <c r="H8" s="46"/>
      <c r="I8" s="46"/>
      <c r="J8" s="46"/>
      <c r="K8" s="46"/>
    </row>
    <row r="9" spans="1:11" ht="66.75" customHeight="1" x14ac:dyDescent="0.25">
      <c r="A9" s="179" t="s">
        <v>60</v>
      </c>
      <c r="B9" s="179"/>
      <c r="C9" s="179"/>
      <c r="D9" s="179"/>
      <c r="E9" s="179"/>
      <c r="F9" s="179"/>
      <c r="G9" s="34"/>
      <c r="H9" s="46"/>
      <c r="I9" s="46"/>
      <c r="J9" s="46"/>
      <c r="K9" s="46"/>
    </row>
    <row r="10" spans="1:11" s="131" customFormat="1" ht="36" customHeight="1" x14ac:dyDescent="0.25">
      <c r="A10" s="125" t="s">
        <v>61</v>
      </c>
      <c r="B10" s="126" t="s">
        <v>62</v>
      </c>
      <c r="C10" s="126" t="s">
        <v>63</v>
      </c>
      <c r="D10" s="127"/>
      <c r="E10" s="128" t="s">
        <v>29</v>
      </c>
      <c r="F10" s="129" t="s">
        <v>64</v>
      </c>
      <c r="G10" s="130"/>
      <c r="H10" s="130"/>
      <c r="I10" s="130"/>
      <c r="J10" s="130"/>
      <c r="K10" s="130"/>
    </row>
    <row r="11" spans="1:11" ht="27.75" customHeight="1" x14ac:dyDescent="0.3">
      <c r="A11" s="10" t="s">
        <v>65</v>
      </c>
      <c r="B11" s="94">
        <f>B15+B16+B17</f>
        <v>2223.3000000000002</v>
      </c>
      <c r="C11" s="102" t="str">
        <f>IF(Travel!B6="",A34,Travel!B6)</f>
        <v>Figures exclude GST</v>
      </c>
      <c r="D11" s="8"/>
      <c r="E11" s="10" t="s">
        <v>66</v>
      </c>
      <c r="F11" s="56">
        <f>'Gifts and benefits'!C28</f>
        <v>7</v>
      </c>
      <c r="G11" s="47"/>
      <c r="H11" s="47"/>
      <c r="I11" s="47"/>
      <c r="J11" s="47"/>
      <c r="K11" s="47"/>
    </row>
    <row r="12" spans="1:11" ht="27.75" customHeight="1" x14ac:dyDescent="0.3">
      <c r="A12" s="10" t="s">
        <v>24</v>
      </c>
      <c r="B12" s="94">
        <f>Hospitality!B25</f>
        <v>0</v>
      </c>
      <c r="C12" s="102" t="str">
        <f>IF(Hospitality!B6="",A34,Hospitality!B6)</f>
        <v>Figures exclude GST</v>
      </c>
      <c r="D12" s="8"/>
      <c r="E12" s="10" t="s">
        <v>67</v>
      </c>
      <c r="F12" s="56">
        <f>'Gifts and benefits'!C29</f>
        <v>4</v>
      </c>
      <c r="G12" s="47"/>
      <c r="H12" s="47"/>
      <c r="I12" s="47"/>
      <c r="J12" s="47"/>
      <c r="K12" s="47"/>
    </row>
    <row r="13" spans="1:11" ht="27.75" customHeight="1" x14ac:dyDescent="0.25">
      <c r="A13" s="10" t="s">
        <v>68</v>
      </c>
      <c r="B13" s="94">
        <f>'All other expenses'!B41</f>
        <v>616.82000000000005</v>
      </c>
      <c r="C13" s="102" t="str">
        <f>IF('All other expenses'!B6="",A34,'All other expenses'!B6)</f>
        <v>Figures exclude GST</v>
      </c>
      <c r="D13" s="8"/>
      <c r="E13" s="10" t="s">
        <v>69</v>
      </c>
      <c r="F13" s="56">
        <f>'Gifts and benefits'!C30</f>
        <v>3</v>
      </c>
      <c r="G13" s="46"/>
      <c r="H13" s="46"/>
      <c r="I13" s="46"/>
      <c r="J13" s="46"/>
      <c r="K13" s="46"/>
    </row>
    <row r="14" spans="1:11" ht="12.75" customHeight="1" x14ac:dyDescent="0.25">
      <c r="A14" s="9"/>
      <c r="B14" s="95"/>
      <c r="C14" s="103"/>
      <c r="D14" s="57"/>
      <c r="E14" s="8"/>
      <c r="F14" s="58"/>
      <c r="G14" s="26"/>
      <c r="H14" s="26"/>
      <c r="I14" s="26"/>
      <c r="J14" s="26"/>
      <c r="K14" s="26"/>
    </row>
    <row r="15" spans="1:11" ht="27.75" customHeight="1" x14ac:dyDescent="0.25">
      <c r="A15" s="11" t="s">
        <v>70</v>
      </c>
      <c r="B15" s="96">
        <f>Travel!B22</f>
        <v>0</v>
      </c>
      <c r="C15" s="104" t="str">
        <f>C11</f>
        <v>Figures exclude GST</v>
      </c>
      <c r="D15" s="8"/>
      <c r="E15" s="8"/>
      <c r="F15" s="58"/>
      <c r="G15" s="46"/>
      <c r="H15" s="46"/>
      <c r="I15" s="46"/>
      <c r="J15" s="46"/>
      <c r="K15" s="46"/>
    </row>
    <row r="16" spans="1:11" ht="27.75" customHeight="1" x14ac:dyDescent="0.25">
      <c r="A16" s="11" t="s">
        <v>71</v>
      </c>
      <c r="B16" s="96">
        <f>Travel!B41</f>
        <v>2173.7400000000002</v>
      </c>
      <c r="C16" s="104" t="str">
        <f>C11</f>
        <v>Figures exclude GST</v>
      </c>
      <c r="D16" s="59"/>
      <c r="E16" s="8"/>
      <c r="F16" s="60"/>
      <c r="G16" s="46"/>
      <c r="H16" s="46"/>
      <c r="I16" s="46"/>
      <c r="J16" s="46"/>
      <c r="K16" s="46"/>
    </row>
    <row r="17" spans="1:11" ht="27.75" customHeight="1" x14ac:dyDescent="0.25">
      <c r="A17" s="11" t="s">
        <v>72</v>
      </c>
      <c r="B17" s="96">
        <f>Travel!B55</f>
        <v>49.56</v>
      </c>
      <c r="C17" s="104" t="str">
        <f>C11</f>
        <v>Figures exclude GST</v>
      </c>
      <c r="D17" s="8"/>
      <c r="E17" s="8"/>
      <c r="F17" s="60"/>
      <c r="G17" s="46"/>
      <c r="H17" s="46"/>
      <c r="I17" s="46"/>
      <c r="J17" s="46"/>
      <c r="K17" s="46"/>
    </row>
    <row r="18" spans="1:11" ht="27.75" customHeight="1" x14ac:dyDescent="0.25">
      <c r="A18" s="27"/>
      <c r="B18" s="22"/>
      <c r="C18" s="27"/>
      <c r="D18" s="7"/>
      <c r="E18" s="7"/>
      <c r="F18" s="61"/>
      <c r="G18" s="62"/>
      <c r="H18" s="62"/>
      <c r="I18" s="62"/>
      <c r="J18" s="62"/>
      <c r="K18" s="62"/>
    </row>
    <row r="19" spans="1:11" x14ac:dyDescent="0.25">
      <c r="A19" s="52" t="s">
        <v>73</v>
      </c>
      <c r="B19" s="25"/>
      <c r="C19" s="26"/>
      <c r="D19" s="27"/>
      <c r="E19" s="27"/>
      <c r="F19" s="27"/>
      <c r="G19" s="27"/>
      <c r="H19" s="27"/>
      <c r="I19" s="27"/>
      <c r="J19" s="27"/>
      <c r="K19" s="27"/>
    </row>
    <row r="20" spans="1:11" x14ac:dyDescent="0.25">
      <c r="A20" s="23" t="s">
        <v>74</v>
      </c>
      <c r="B20" s="53"/>
      <c r="C20" s="53"/>
      <c r="D20" s="26"/>
      <c r="E20" s="26"/>
      <c r="F20" s="26"/>
      <c r="G20" s="27"/>
      <c r="H20" s="27"/>
      <c r="I20" s="27"/>
      <c r="J20" s="27"/>
      <c r="K20" s="27"/>
    </row>
    <row r="21" spans="1:11" ht="12.6" customHeight="1" x14ac:dyDescent="0.25">
      <c r="A21" s="23" t="s">
        <v>75</v>
      </c>
      <c r="B21" s="53"/>
      <c r="C21" s="53"/>
      <c r="D21" s="20"/>
      <c r="E21" s="27"/>
      <c r="F21" s="27"/>
      <c r="G21" s="27"/>
      <c r="H21" s="27"/>
      <c r="I21" s="27"/>
      <c r="J21" s="27"/>
      <c r="K21" s="27"/>
    </row>
    <row r="22" spans="1:11" ht="12.6" customHeight="1" x14ac:dyDescent="0.25">
      <c r="A22" s="23" t="s">
        <v>76</v>
      </c>
      <c r="B22" s="53"/>
      <c r="C22" s="53"/>
      <c r="D22" s="20"/>
      <c r="E22" s="27"/>
      <c r="F22" s="27"/>
      <c r="G22" s="27"/>
      <c r="H22" s="27"/>
      <c r="I22" s="27"/>
      <c r="J22" s="27"/>
      <c r="K22" s="27"/>
    </row>
    <row r="23" spans="1:11" ht="12.6" customHeight="1" x14ac:dyDescent="0.25">
      <c r="A23" s="23" t="s">
        <v>77</v>
      </c>
      <c r="B23" s="53"/>
      <c r="C23" s="53"/>
      <c r="D23" s="20"/>
      <c r="E23" s="27"/>
      <c r="F23" s="27"/>
      <c r="G23" s="27"/>
      <c r="H23" s="27"/>
      <c r="I23" s="27"/>
      <c r="J23" s="27"/>
      <c r="K23" s="27"/>
    </row>
    <row r="24" spans="1:11" x14ac:dyDescent="0.25">
      <c r="A24" s="40"/>
      <c r="B24" s="27"/>
      <c r="C24" s="27"/>
      <c r="D24" s="27"/>
      <c r="E24" s="27"/>
      <c r="F24" s="46"/>
      <c r="G24" s="46"/>
      <c r="H24" s="46"/>
      <c r="I24" s="46"/>
      <c r="J24" s="46"/>
      <c r="K24" s="46"/>
    </row>
    <row r="25" spans="1:11" hidden="1" x14ac:dyDescent="0.25">
      <c r="A25" s="14" t="s">
        <v>78</v>
      </c>
      <c r="B25" s="15"/>
      <c r="C25" s="15"/>
      <c r="D25" s="15"/>
      <c r="E25" s="15"/>
      <c r="F25" s="15"/>
      <c r="G25" s="46"/>
      <c r="H25" s="46"/>
      <c r="I25" s="46"/>
      <c r="J25" s="46"/>
      <c r="K25" s="46"/>
    </row>
    <row r="26" spans="1:11" ht="12.75" hidden="1" customHeight="1" x14ac:dyDescent="0.25">
      <c r="A26" s="13" t="s">
        <v>79</v>
      </c>
      <c r="B26" s="6"/>
      <c r="C26" s="6"/>
      <c r="D26" s="13"/>
      <c r="E26" s="13"/>
      <c r="F26" s="13"/>
      <c r="G26" s="46"/>
      <c r="H26" s="46"/>
      <c r="I26" s="46"/>
      <c r="J26" s="46"/>
      <c r="K26" s="46"/>
    </row>
    <row r="27" spans="1:11" hidden="1" x14ac:dyDescent="0.25">
      <c r="A27" s="12" t="s">
        <v>80</v>
      </c>
      <c r="B27" s="12"/>
      <c r="C27" s="12"/>
      <c r="D27" s="12"/>
      <c r="E27" s="12"/>
      <c r="F27" s="12"/>
      <c r="G27" s="46"/>
      <c r="H27" s="46"/>
      <c r="I27" s="46"/>
      <c r="J27" s="46"/>
      <c r="K27" s="46"/>
    </row>
    <row r="28" spans="1:11" hidden="1" x14ac:dyDescent="0.25">
      <c r="A28" s="12" t="s">
        <v>81</v>
      </c>
      <c r="B28" s="12"/>
      <c r="C28" s="12"/>
      <c r="D28" s="12"/>
      <c r="E28" s="12"/>
      <c r="F28" s="12"/>
      <c r="G28" s="46"/>
      <c r="H28" s="46"/>
      <c r="I28" s="46"/>
      <c r="J28" s="46"/>
      <c r="K28" s="46"/>
    </row>
    <row r="29" spans="1:11" hidden="1" x14ac:dyDescent="0.25">
      <c r="A29" s="13" t="s">
        <v>82</v>
      </c>
      <c r="B29" s="13"/>
      <c r="C29" s="13"/>
      <c r="D29" s="13"/>
      <c r="E29" s="13"/>
      <c r="F29" s="13"/>
      <c r="G29" s="46"/>
      <c r="H29" s="46"/>
      <c r="I29" s="46"/>
      <c r="J29" s="46"/>
      <c r="K29" s="46"/>
    </row>
    <row r="30" spans="1:11" hidden="1" x14ac:dyDescent="0.25">
      <c r="A30" s="13" t="s">
        <v>83</v>
      </c>
      <c r="B30" s="13"/>
      <c r="C30" s="13"/>
      <c r="D30" s="13"/>
      <c r="E30" s="13"/>
      <c r="F30" s="13"/>
      <c r="G30" s="46"/>
      <c r="H30" s="46"/>
      <c r="I30" s="46"/>
      <c r="J30" s="46"/>
      <c r="K30" s="46"/>
    </row>
    <row r="31" spans="1:11" hidden="1" x14ac:dyDescent="0.25">
      <c r="A31" s="12" t="s">
        <v>84</v>
      </c>
      <c r="B31" s="12"/>
      <c r="C31" s="12"/>
      <c r="D31" s="12"/>
      <c r="E31" s="12"/>
      <c r="F31" s="12"/>
      <c r="G31" s="46"/>
      <c r="H31" s="46"/>
      <c r="I31" s="46"/>
      <c r="J31" s="46"/>
      <c r="K31" s="46"/>
    </row>
    <row r="32" spans="1:11" hidden="1" x14ac:dyDescent="0.25">
      <c r="A32" s="12" t="s">
        <v>85</v>
      </c>
      <c r="B32" s="12"/>
      <c r="C32" s="12"/>
      <c r="D32" s="12"/>
      <c r="E32" s="12"/>
      <c r="F32" s="12"/>
      <c r="G32" s="46"/>
      <c r="H32" s="46"/>
      <c r="I32" s="46"/>
      <c r="J32" s="46"/>
      <c r="K32" s="46"/>
    </row>
    <row r="33" spans="1:11" hidden="1" x14ac:dyDescent="0.25">
      <c r="A33" s="12" t="s">
        <v>86</v>
      </c>
      <c r="B33" s="12"/>
      <c r="C33" s="12"/>
      <c r="D33" s="12"/>
      <c r="E33" s="12"/>
      <c r="F33" s="12"/>
      <c r="G33" s="46"/>
      <c r="H33" s="46"/>
      <c r="I33" s="46"/>
      <c r="J33" s="46"/>
      <c r="K33" s="46"/>
    </row>
    <row r="34" spans="1:11" hidden="1" x14ac:dyDescent="0.25">
      <c r="A34" s="13" t="s">
        <v>87</v>
      </c>
      <c r="B34" s="13"/>
      <c r="C34" s="13"/>
      <c r="D34" s="13"/>
      <c r="E34" s="13"/>
      <c r="F34" s="13"/>
      <c r="G34" s="46"/>
      <c r="H34" s="46"/>
      <c r="I34" s="46"/>
      <c r="J34" s="46"/>
      <c r="K34" s="46"/>
    </row>
    <row r="35" spans="1:11" hidden="1" x14ac:dyDescent="0.25">
      <c r="A35" s="13" t="s">
        <v>88</v>
      </c>
      <c r="B35" s="13"/>
      <c r="C35" s="13"/>
      <c r="D35" s="13"/>
      <c r="E35" s="13"/>
      <c r="F35" s="13"/>
      <c r="G35" s="46"/>
      <c r="H35" s="46"/>
      <c r="I35" s="46"/>
      <c r="J35" s="46"/>
      <c r="K35" s="46"/>
    </row>
    <row r="36" spans="1:11" hidden="1" x14ac:dyDescent="0.25">
      <c r="A36" s="99" t="s">
        <v>58</v>
      </c>
      <c r="B36" s="98"/>
      <c r="C36" s="98"/>
      <c r="D36" s="98"/>
      <c r="E36" s="98"/>
      <c r="F36" s="98"/>
      <c r="G36" s="46"/>
      <c r="H36" s="46"/>
      <c r="I36" s="46"/>
      <c r="J36" s="46"/>
      <c r="K36" s="46"/>
    </row>
    <row r="37" spans="1:11" hidden="1" x14ac:dyDescent="0.25">
      <c r="A37" s="99" t="s">
        <v>89</v>
      </c>
      <c r="B37" s="98"/>
      <c r="C37" s="98"/>
      <c r="D37" s="98"/>
      <c r="E37" s="98"/>
      <c r="F37" s="98"/>
      <c r="G37" s="46"/>
      <c r="H37" s="46"/>
      <c r="I37" s="46"/>
      <c r="J37" s="46"/>
      <c r="K37" s="46"/>
    </row>
    <row r="38" spans="1:11" hidden="1" x14ac:dyDescent="0.25">
      <c r="A38" s="99" t="s">
        <v>168</v>
      </c>
      <c r="B38" s="98"/>
      <c r="C38" s="98"/>
      <c r="D38" s="98"/>
      <c r="E38" s="98"/>
      <c r="F38" s="98"/>
      <c r="G38" s="46"/>
      <c r="H38" s="46"/>
      <c r="I38" s="46"/>
      <c r="J38" s="46"/>
      <c r="K38" s="46"/>
    </row>
    <row r="39" spans="1:11" hidden="1" x14ac:dyDescent="0.25">
      <c r="A39" s="63" t="s">
        <v>90</v>
      </c>
      <c r="B39" s="5"/>
      <c r="C39" s="5"/>
      <c r="D39" s="5"/>
      <c r="E39" s="5"/>
      <c r="F39" s="5"/>
      <c r="G39" s="46"/>
      <c r="H39" s="46"/>
      <c r="I39" s="46"/>
      <c r="J39" s="46"/>
      <c r="K39" s="46"/>
    </row>
    <row r="40" spans="1:11" hidden="1" x14ac:dyDescent="0.25">
      <c r="A40" s="64" t="s">
        <v>91</v>
      </c>
      <c r="B40" s="5"/>
      <c r="C40" s="5"/>
      <c r="D40" s="5"/>
      <c r="E40" s="5"/>
      <c r="F40" s="5"/>
      <c r="G40" s="46"/>
      <c r="H40" s="46"/>
      <c r="I40" s="46"/>
      <c r="J40" s="46"/>
      <c r="K40" s="46"/>
    </row>
    <row r="41" spans="1:11" hidden="1" x14ac:dyDescent="0.25">
      <c r="A41" s="64" t="s">
        <v>92</v>
      </c>
      <c r="B41" s="5"/>
      <c r="C41" s="5"/>
      <c r="D41" s="5"/>
      <c r="E41" s="5"/>
      <c r="F41" s="5"/>
      <c r="G41" s="46"/>
      <c r="H41" s="46"/>
      <c r="I41" s="46"/>
      <c r="J41" s="46"/>
      <c r="K41" s="46"/>
    </row>
    <row r="42" spans="1:11" hidden="1" x14ac:dyDescent="0.25">
      <c r="A42" s="64" t="s">
        <v>93</v>
      </c>
      <c r="B42" s="5"/>
      <c r="C42" s="5"/>
      <c r="D42" s="5"/>
      <c r="E42" s="5"/>
      <c r="F42" s="5"/>
      <c r="G42" s="46"/>
      <c r="H42" s="46"/>
      <c r="I42" s="46"/>
      <c r="J42" s="46"/>
      <c r="K42" s="46"/>
    </row>
    <row r="43" spans="1:11" hidden="1" x14ac:dyDescent="0.25">
      <c r="A43" s="64" t="s">
        <v>94</v>
      </c>
      <c r="B43" s="5"/>
      <c r="C43" s="5"/>
      <c r="D43" s="5"/>
      <c r="E43" s="5"/>
      <c r="F43" s="5"/>
      <c r="G43" s="46"/>
      <c r="H43" s="46"/>
      <c r="I43" s="46"/>
      <c r="J43" s="46"/>
      <c r="K43" s="46"/>
    </row>
    <row r="44" spans="1:11" hidden="1" x14ac:dyDescent="0.25">
      <c r="A44" s="64" t="s">
        <v>95</v>
      </c>
      <c r="B44" s="5"/>
      <c r="C44" s="5"/>
      <c r="D44" s="5"/>
      <c r="E44" s="5"/>
      <c r="F44" s="5"/>
      <c r="G44" s="46"/>
      <c r="H44" s="46"/>
      <c r="I44" s="46"/>
      <c r="J44" s="46"/>
      <c r="K44" s="46"/>
    </row>
    <row r="45" spans="1:11" hidden="1" x14ac:dyDescent="0.25">
      <c r="A45" s="100" t="s">
        <v>96</v>
      </c>
      <c r="B45" s="98"/>
      <c r="C45" s="98"/>
      <c r="D45" s="98"/>
      <c r="E45" s="98"/>
      <c r="F45" s="98"/>
      <c r="G45" s="46"/>
      <c r="H45" s="46"/>
      <c r="I45" s="46"/>
      <c r="J45" s="46"/>
      <c r="K45" s="46"/>
    </row>
    <row r="46" spans="1:11" hidden="1" x14ac:dyDescent="0.25">
      <c r="A46" s="98" t="s">
        <v>97</v>
      </c>
      <c r="B46" s="98"/>
      <c r="C46" s="98"/>
      <c r="D46" s="98"/>
      <c r="E46" s="98"/>
      <c r="F46" s="98"/>
      <c r="G46" s="46"/>
      <c r="H46" s="46"/>
      <c r="I46" s="46"/>
      <c r="J46" s="46"/>
      <c r="K46" s="46"/>
    </row>
    <row r="47" spans="1:11" hidden="1" x14ac:dyDescent="0.25">
      <c r="A47" s="65">
        <v>-20000</v>
      </c>
      <c r="B47" s="5"/>
      <c r="C47" s="5"/>
      <c r="D47" s="5"/>
      <c r="E47" s="5"/>
      <c r="F47" s="5"/>
      <c r="G47" s="46"/>
      <c r="H47" s="46"/>
      <c r="I47" s="46"/>
      <c r="J47" s="46"/>
      <c r="K47" s="46"/>
    </row>
    <row r="48" spans="1:11" ht="26.4" hidden="1" x14ac:dyDescent="0.25">
      <c r="A48" s="119" t="s">
        <v>98</v>
      </c>
      <c r="B48" s="98"/>
      <c r="C48" s="98"/>
      <c r="D48" s="98"/>
      <c r="E48" s="98"/>
      <c r="F48" s="98"/>
      <c r="G48" s="46"/>
      <c r="H48" s="46"/>
      <c r="I48" s="46"/>
      <c r="J48" s="46"/>
      <c r="K48" s="46"/>
    </row>
    <row r="49" spans="1:11" ht="26.4" hidden="1" x14ac:dyDescent="0.25">
      <c r="A49" s="119" t="s">
        <v>99</v>
      </c>
      <c r="B49" s="98"/>
      <c r="C49" s="98"/>
      <c r="D49" s="98"/>
      <c r="E49" s="98"/>
      <c r="F49" s="98"/>
      <c r="G49" s="46"/>
      <c r="H49" s="46"/>
      <c r="I49" s="46"/>
      <c r="J49" s="46"/>
      <c r="K49" s="46"/>
    </row>
    <row r="50" spans="1:11" ht="26.4" hidden="1" x14ac:dyDescent="0.25">
      <c r="A50" s="120" t="s">
        <v>100</v>
      </c>
      <c r="B50" s="5"/>
      <c r="C50" s="5"/>
      <c r="D50" s="5"/>
      <c r="E50" s="5"/>
      <c r="F50" s="5"/>
      <c r="G50" s="46"/>
      <c r="H50" s="46"/>
      <c r="I50" s="46"/>
      <c r="J50" s="46"/>
      <c r="K50" s="46"/>
    </row>
    <row r="51" spans="1:11" ht="26.4" hidden="1" x14ac:dyDescent="0.25">
      <c r="A51" s="120" t="s">
        <v>101</v>
      </c>
      <c r="B51" s="5"/>
      <c r="C51" s="5"/>
      <c r="D51" s="5"/>
      <c r="E51" s="5"/>
      <c r="F51" s="5"/>
      <c r="G51" s="46"/>
      <c r="H51" s="46"/>
      <c r="I51" s="46"/>
      <c r="J51" s="46"/>
      <c r="K51" s="46"/>
    </row>
    <row r="52" spans="1:11" ht="39.6" hidden="1" x14ac:dyDescent="0.25">
      <c r="A52" s="120" t="s">
        <v>102</v>
      </c>
      <c r="B52" s="110"/>
      <c r="C52" s="110"/>
      <c r="D52" s="118"/>
      <c r="E52" s="66"/>
      <c r="F52" s="66"/>
      <c r="G52" s="46"/>
      <c r="H52" s="46"/>
      <c r="I52" s="46"/>
      <c r="J52" s="46"/>
      <c r="K52" s="46"/>
    </row>
    <row r="53" spans="1:11" hidden="1" x14ac:dyDescent="0.25">
      <c r="A53" s="115" t="s">
        <v>103</v>
      </c>
      <c r="B53" s="116"/>
      <c r="C53" s="116"/>
      <c r="D53" s="109"/>
      <c r="E53" s="67"/>
      <c r="F53" s="67" t="b">
        <v>1</v>
      </c>
      <c r="G53" s="46"/>
      <c r="H53" s="46"/>
      <c r="I53" s="46"/>
      <c r="J53" s="46"/>
      <c r="K53" s="46"/>
    </row>
    <row r="54" spans="1:11" hidden="1" x14ac:dyDescent="0.25">
      <c r="A54" s="117" t="s">
        <v>104</v>
      </c>
      <c r="B54" s="115"/>
      <c r="C54" s="115"/>
      <c r="D54" s="115"/>
      <c r="E54" s="67"/>
      <c r="F54" s="67" t="b">
        <v>0</v>
      </c>
      <c r="G54" s="46"/>
      <c r="H54" s="46"/>
      <c r="I54" s="46"/>
      <c r="J54" s="46"/>
      <c r="K54" s="46"/>
    </row>
    <row r="55" spans="1:11" hidden="1" x14ac:dyDescent="0.25">
      <c r="A55" s="121"/>
      <c r="B55" s="111">
        <f>COUNT(Travel!B12:B21)</f>
        <v>1</v>
      </c>
      <c r="C55" s="111"/>
      <c r="D55" s="111">
        <f>COUNTIF(Travel!D12:D21,"*")</f>
        <v>0</v>
      </c>
      <c r="E55" s="112"/>
      <c r="F55" s="112" t="b">
        <f>MIN(B55,D55)=MAX(B55,D55)</f>
        <v>0</v>
      </c>
      <c r="G55" s="46"/>
      <c r="H55" s="46"/>
      <c r="I55" s="46"/>
      <c r="J55" s="46"/>
      <c r="K55" s="46"/>
    </row>
    <row r="56" spans="1:11" hidden="1" x14ac:dyDescent="0.25">
      <c r="A56" s="121" t="s">
        <v>105</v>
      </c>
      <c r="B56" s="111">
        <f>COUNT(Travel!B26:B40)</f>
        <v>7</v>
      </c>
      <c r="C56" s="111"/>
      <c r="D56" s="111">
        <f>COUNTIF(Travel!D26:D40,"*")</f>
        <v>7</v>
      </c>
      <c r="E56" s="112"/>
      <c r="F56" s="112" t="b">
        <f>MIN(B56,D56)=MAX(B56,D56)</f>
        <v>1</v>
      </c>
    </row>
    <row r="57" spans="1:11" hidden="1" x14ac:dyDescent="0.25">
      <c r="A57" s="122"/>
      <c r="B57" s="111">
        <f>COUNT(Travel!B45:B54)</f>
        <v>1</v>
      </c>
      <c r="C57" s="111"/>
      <c r="D57" s="111">
        <f>COUNTIF(Travel!D45:D54,"*")</f>
        <v>1</v>
      </c>
      <c r="E57" s="112"/>
      <c r="F57" s="112" t="b">
        <f>MIN(B57,D57)=MAX(B57,D57)</f>
        <v>1</v>
      </c>
    </row>
    <row r="58" spans="1:11" hidden="1" x14ac:dyDescent="0.25">
      <c r="A58" s="123" t="s">
        <v>106</v>
      </c>
      <c r="B58" s="113">
        <f>COUNT(Hospitality!B11:B24)</f>
        <v>1</v>
      </c>
      <c r="C58" s="113"/>
      <c r="D58" s="113">
        <f>COUNTIF(Hospitality!D11:D24,"*")</f>
        <v>0</v>
      </c>
      <c r="E58" s="114"/>
      <c r="F58" s="114" t="b">
        <f>MIN(B58,D58)=MAX(B58,D58)</f>
        <v>0</v>
      </c>
    </row>
    <row r="59" spans="1:11" hidden="1" x14ac:dyDescent="0.25">
      <c r="A59" s="124" t="s">
        <v>107</v>
      </c>
      <c r="B59" s="112">
        <f>COUNT('All other expenses'!B11:B40)</f>
        <v>12</v>
      </c>
      <c r="C59" s="112"/>
      <c r="D59" s="112">
        <f>COUNTIF('All other expenses'!D11:D40,"*")</f>
        <v>12</v>
      </c>
      <c r="E59" s="112"/>
      <c r="F59" s="112" t="b">
        <f>MIN(B59,D59)=MAX(B59,D59)</f>
        <v>1</v>
      </c>
    </row>
    <row r="60" spans="1:11" hidden="1" x14ac:dyDescent="0.25">
      <c r="A60" s="123" t="s">
        <v>108</v>
      </c>
      <c r="B60" s="113">
        <f>COUNTIF('Gifts and benefits'!B11:B27,"*")</f>
        <v>7</v>
      </c>
      <c r="C60" s="113">
        <f>COUNTIF('Gifts and benefits'!C11:C27,"*")</f>
        <v>7</v>
      </c>
      <c r="D60" s="113"/>
      <c r="E60" s="113">
        <f>COUNTA('Gifts and benefits'!E11:E27)</f>
        <v>7</v>
      </c>
      <c r="F60" s="114" t="b">
        <f>MIN(B60,C60,E60)=MAX(B60,C60,E60)</f>
        <v>1</v>
      </c>
    </row>
    <row r="61" spans="1:11" x14ac:dyDescent="0.25"/>
  </sheetData>
  <sheetProtection sheet="1" formatCells="0" insertRows="0" deleteRows="0"/>
  <mergeCells count="9">
    <mergeCell ref="A9:F9"/>
    <mergeCell ref="B7:F7"/>
    <mergeCell ref="B6:F6"/>
    <mergeCell ref="A1:F1"/>
    <mergeCell ref="B2:F2"/>
    <mergeCell ref="B3:F3"/>
    <mergeCell ref="B4:F4"/>
    <mergeCell ref="B5:F5"/>
    <mergeCell ref="B8:F8"/>
  </mergeCells>
  <conditionalFormatting sqref="B7:F7">
    <cfRule type="cellIs" dxfId="1" priority="2" operator="equal">
      <formula>$A$36</formula>
    </cfRule>
  </conditionalFormatting>
  <conditionalFormatting sqref="B8:F8">
    <cfRule type="cellIs" dxfId="0" priority="1" operator="equal">
      <formula>$A$38</formula>
    </cfRule>
  </conditionalFormatting>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8"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07"/>
  <sheetViews>
    <sheetView topLeftCell="A22" zoomScale="80" zoomScaleNormal="80" workbookViewId="0">
      <selection activeCell="A39" sqref="A39:XFD39"/>
    </sheetView>
  </sheetViews>
  <sheetFormatPr defaultColWidth="0" defaultRowHeight="13.2" zeroHeight="1" x14ac:dyDescent="0.25"/>
  <cols>
    <col min="1" max="1" width="35.77734375" style="16" customWidth="1"/>
    <col min="2" max="2" width="14.21875" style="16" customWidth="1"/>
    <col min="3" max="3" width="71.44140625" style="16" customWidth="1"/>
    <col min="4" max="4" width="50" style="16" customWidth="1"/>
    <col min="5" max="5" width="21.44140625" style="16" customWidth="1"/>
    <col min="6" max="6" width="37.5546875" style="16" customWidth="1"/>
    <col min="7" max="9" width="9.21875" style="16" hidden="1" customWidth="1"/>
    <col min="10" max="13" width="0" style="16" hidden="1" customWidth="1"/>
    <col min="14" max="16384" width="9.21875" style="16" hidden="1"/>
  </cols>
  <sheetData>
    <row r="1" spans="1:6" ht="26.25" customHeight="1" x14ac:dyDescent="0.25">
      <c r="A1" s="182" t="s">
        <v>109</v>
      </c>
      <c r="B1" s="182"/>
      <c r="C1" s="182"/>
      <c r="D1" s="182"/>
      <c r="E1" s="182"/>
      <c r="F1" s="46"/>
    </row>
    <row r="2" spans="1:6" ht="21" customHeight="1" x14ac:dyDescent="0.25">
      <c r="A2" s="4" t="s">
        <v>52</v>
      </c>
      <c r="B2" s="185" t="str">
        <f>'Summary and sign-off'!B2:F2</f>
        <v>Ministry of Education</v>
      </c>
      <c r="C2" s="185"/>
      <c r="D2" s="185"/>
      <c r="E2" s="185"/>
      <c r="F2" s="46"/>
    </row>
    <row r="3" spans="1:6" ht="21" customHeight="1" x14ac:dyDescent="0.25">
      <c r="A3" s="4" t="s">
        <v>110</v>
      </c>
      <c r="B3" s="185" t="str">
        <f>'Summary and sign-off'!B3:F3</f>
        <v>Iona Holsted</v>
      </c>
      <c r="C3" s="185"/>
      <c r="D3" s="185"/>
      <c r="E3" s="185"/>
      <c r="F3" s="46"/>
    </row>
    <row r="4" spans="1:6" ht="21" customHeight="1" x14ac:dyDescent="0.25">
      <c r="A4" s="4" t="s">
        <v>111</v>
      </c>
      <c r="B4" s="185">
        <f>'Summary and sign-off'!B4:F4</f>
        <v>44378</v>
      </c>
      <c r="C4" s="185"/>
      <c r="D4" s="185"/>
      <c r="E4" s="185"/>
      <c r="F4" s="46"/>
    </row>
    <row r="5" spans="1:6" ht="21" customHeight="1" x14ac:dyDescent="0.25">
      <c r="A5" s="4" t="s">
        <v>112</v>
      </c>
      <c r="B5" s="185">
        <f>'Summary and sign-off'!B5:F5</f>
        <v>44742</v>
      </c>
      <c r="C5" s="185"/>
      <c r="D5" s="185"/>
      <c r="E5" s="185"/>
      <c r="F5" s="46"/>
    </row>
    <row r="6" spans="1:6" ht="21" customHeight="1" x14ac:dyDescent="0.25">
      <c r="A6" s="4" t="s">
        <v>113</v>
      </c>
      <c r="B6" s="180" t="s">
        <v>81</v>
      </c>
      <c r="C6" s="180"/>
      <c r="D6" s="180"/>
      <c r="E6" s="180"/>
      <c r="F6" s="46"/>
    </row>
    <row r="7" spans="1:6" ht="21" customHeight="1" x14ac:dyDescent="0.25">
      <c r="A7" s="4" t="s">
        <v>56</v>
      </c>
      <c r="B7" s="180" t="s">
        <v>83</v>
      </c>
      <c r="C7" s="180"/>
      <c r="D7" s="180"/>
      <c r="E7" s="180"/>
      <c r="F7" s="46"/>
    </row>
    <row r="8" spans="1:6" ht="36" customHeight="1" x14ac:dyDescent="0.25">
      <c r="A8" s="188" t="s">
        <v>114</v>
      </c>
      <c r="B8" s="189"/>
      <c r="C8" s="189"/>
      <c r="D8" s="189"/>
      <c r="E8" s="189"/>
      <c r="F8" s="22"/>
    </row>
    <row r="9" spans="1:6" ht="36" customHeight="1" x14ac:dyDescent="0.25">
      <c r="A9" s="190" t="s">
        <v>115</v>
      </c>
      <c r="B9" s="191"/>
      <c r="C9" s="191"/>
      <c r="D9" s="191"/>
      <c r="E9" s="191"/>
      <c r="F9" s="22"/>
    </row>
    <row r="10" spans="1:6" ht="24.75" customHeight="1" x14ac:dyDescent="0.3">
      <c r="A10" s="187" t="s">
        <v>116</v>
      </c>
      <c r="B10" s="192"/>
      <c r="C10" s="187"/>
      <c r="D10" s="187"/>
      <c r="E10" s="187"/>
      <c r="F10" s="47"/>
    </row>
    <row r="11" spans="1:6" ht="27" customHeight="1" x14ac:dyDescent="0.25">
      <c r="A11" s="35" t="s">
        <v>117</v>
      </c>
      <c r="B11" s="35" t="s">
        <v>118</v>
      </c>
      <c r="C11" s="35" t="s">
        <v>119</v>
      </c>
      <c r="D11" s="35" t="s">
        <v>120</v>
      </c>
      <c r="E11" s="35" t="s">
        <v>121</v>
      </c>
      <c r="F11" s="48"/>
    </row>
    <row r="12" spans="1:6" s="87" customFormat="1" hidden="1" x14ac:dyDescent="0.25">
      <c r="A12" s="133"/>
      <c r="B12" s="134"/>
      <c r="C12" s="135"/>
      <c r="D12" s="135"/>
      <c r="E12" s="136"/>
      <c r="F12" s="1"/>
    </row>
    <row r="13" spans="1:6" s="87" customFormat="1" x14ac:dyDescent="0.25">
      <c r="A13" s="157"/>
      <c r="B13" s="158">
        <v>0</v>
      </c>
      <c r="C13" s="159" t="s">
        <v>173</v>
      </c>
      <c r="D13" s="159"/>
      <c r="E13" s="160"/>
      <c r="F13" s="1"/>
    </row>
    <row r="14" spans="1:6" s="87" customFormat="1" x14ac:dyDescent="0.25">
      <c r="A14" s="157"/>
      <c r="B14" s="158"/>
      <c r="C14" s="159"/>
      <c r="D14" s="159"/>
      <c r="E14" s="160"/>
      <c r="F14" s="1"/>
    </row>
    <row r="15" spans="1:6" s="87" customFormat="1" x14ac:dyDescent="0.25">
      <c r="A15" s="157"/>
      <c r="B15" s="158"/>
      <c r="C15" s="159"/>
      <c r="D15" s="159"/>
      <c r="E15" s="160"/>
      <c r="F15" s="1"/>
    </row>
    <row r="16" spans="1:6" s="87" customFormat="1" x14ac:dyDescent="0.25">
      <c r="A16" s="157"/>
      <c r="B16" s="158"/>
      <c r="C16" s="159"/>
      <c r="D16" s="159"/>
      <c r="E16" s="160"/>
      <c r="F16" s="1"/>
    </row>
    <row r="17" spans="1:6" s="87" customFormat="1" x14ac:dyDescent="0.25">
      <c r="A17" s="157"/>
      <c r="B17" s="158"/>
      <c r="C17" s="159"/>
      <c r="D17" s="159"/>
      <c r="E17" s="160"/>
      <c r="F17" s="1"/>
    </row>
    <row r="18" spans="1:6" s="87" customFormat="1" ht="12.75" customHeight="1" x14ac:dyDescent="0.25">
      <c r="A18" s="157"/>
      <c r="B18" s="158"/>
      <c r="C18" s="159"/>
      <c r="D18" s="159"/>
      <c r="E18" s="160"/>
      <c r="F18" s="1"/>
    </row>
    <row r="19" spans="1:6" s="87" customFormat="1" x14ac:dyDescent="0.25">
      <c r="A19" s="161"/>
      <c r="B19" s="158"/>
      <c r="C19" s="159"/>
      <c r="D19" s="159"/>
      <c r="E19" s="160"/>
      <c r="F19" s="1"/>
    </row>
    <row r="20" spans="1:6" s="87" customFormat="1" x14ac:dyDescent="0.25">
      <c r="A20" s="161"/>
      <c r="B20" s="158"/>
      <c r="C20" s="159"/>
      <c r="D20" s="159"/>
      <c r="E20" s="160"/>
      <c r="F20" s="1"/>
    </row>
    <row r="21" spans="1:6" s="87" customFormat="1" hidden="1" x14ac:dyDescent="0.25">
      <c r="A21" s="143"/>
      <c r="B21" s="144"/>
      <c r="C21" s="145"/>
      <c r="D21" s="145"/>
      <c r="E21" s="146"/>
      <c r="F21" s="1"/>
    </row>
    <row r="22" spans="1:6" ht="19.5" customHeight="1" x14ac:dyDescent="0.25">
      <c r="A22" s="107" t="s">
        <v>122</v>
      </c>
      <c r="B22" s="108">
        <f>SUM(B12:B21)</f>
        <v>0</v>
      </c>
      <c r="C22" s="168" t="str">
        <f>IF(SUBTOTAL(3,B12:B21)=SUBTOTAL(103,B12:B21),'Summary and sign-off'!$A$48,'Summary and sign-off'!$A$49)</f>
        <v>Check - there are no hidden rows with data</v>
      </c>
      <c r="D22" s="186" t="str">
        <f>IF('Summary and sign-off'!F55='Summary and sign-off'!F54,'Summary and sign-off'!A51,'Summary and sign-off'!A50)</f>
        <v>Not all lines have an entry for "Cost in NZ$" and "Type of expense"</v>
      </c>
      <c r="E22" s="186"/>
      <c r="F22" s="46"/>
    </row>
    <row r="23" spans="1:6" ht="10.5" customHeight="1" x14ac:dyDescent="0.25">
      <c r="A23" s="27"/>
      <c r="B23" s="22"/>
      <c r="C23" s="27"/>
      <c r="D23" s="27"/>
      <c r="E23" s="27"/>
      <c r="F23" s="27"/>
    </row>
    <row r="24" spans="1:6" ht="24.75" customHeight="1" x14ac:dyDescent="0.3">
      <c r="A24" s="187" t="s">
        <v>123</v>
      </c>
      <c r="B24" s="187"/>
      <c r="C24" s="187"/>
      <c r="D24" s="187"/>
      <c r="E24" s="187"/>
      <c r="F24" s="47"/>
    </row>
    <row r="25" spans="1:6" ht="27" customHeight="1" x14ac:dyDescent="0.25">
      <c r="A25" s="35" t="s">
        <v>117</v>
      </c>
      <c r="B25" s="35" t="s">
        <v>62</v>
      </c>
      <c r="C25" s="35" t="s">
        <v>124</v>
      </c>
      <c r="D25" s="35" t="s">
        <v>120</v>
      </c>
      <c r="E25" s="35" t="s">
        <v>121</v>
      </c>
      <c r="F25" s="48"/>
    </row>
    <row r="26" spans="1:6" s="87" customFormat="1" hidden="1" x14ac:dyDescent="0.25">
      <c r="A26" s="133"/>
      <c r="B26" s="134"/>
      <c r="C26" s="135"/>
      <c r="D26" s="135"/>
      <c r="E26" s="136"/>
      <c r="F26" s="1"/>
    </row>
    <row r="27" spans="1:6" s="87" customFormat="1" ht="26.4" x14ac:dyDescent="0.25">
      <c r="A27" s="157">
        <v>44378</v>
      </c>
      <c r="B27" s="158">
        <v>251.34</v>
      </c>
      <c r="C27" s="159" t="s">
        <v>198</v>
      </c>
      <c r="D27" s="159" t="s">
        <v>178</v>
      </c>
      <c r="E27" s="160" t="s">
        <v>171</v>
      </c>
      <c r="F27" s="1"/>
    </row>
    <row r="28" spans="1:6" s="87" customFormat="1" x14ac:dyDescent="0.25">
      <c r="A28" s="157">
        <v>44378</v>
      </c>
      <c r="B28" s="158">
        <v>204.48</v>
      </c>
      <c r="C28" s="159"/>
      <c r="D28" s="159" t="s">
        <v>179</v>
      </c>
      <c r="E28" s="160"/>
      <c r="F28" s="1"/>
    </row>
    <row r="29" spans="1:6" s="87" customFormat="1" x14ac:dyDescent="0.25">
      <c r="A29" s="157"/>
      <c r="B29" s="158"/>
      <c r="C29" s="159"/>
      <c r="D29" s="159"/>
      <c r="E29" s="160"/>
      <c r="F29" s="1"/>
    </row>
    <row r="30" spans="1:6" s="87" customFormat="1" ht="26.4" x14ac:dyDescent="0.25">
      <c r="A30" s="157">
        <v>44390</v>
      </c>
      <c r="B30" s="158">
        <v>116.95</v>
      </c>
      <c r="C30" s="159" t="s">
        <v>199</v>
      </c>
      <c r="D30" s="159" t="s">
        <v>180</v>
      </c>
      <c r="E30" s="160"/>
      <c r="F30" s="1"/>
    </row>
    <row r="31" spans="1:6" s="87" customFormat="1" x14ac:dyDescent="0.25">
      <c r="A31" s="157"/>
      <c r="B31" s="158"/>
      <c r="C31" s="159"/>
      <c r="D31" s="159"/>
      <c r="E31" s="160"/>
      <c r="F31" s="1"/>
    </row>
    <row r="32" spans="1:6" s="3" customFormat="1" ht="26.4" x14ac:dyDescent="0.25">
      <c r="A32" s="157">
        <v>44408</v>
      </c>
      <c r="B32" s="158">
        <v>463.92</v>
      </c>
      <c r="C32" s="159" t="s">
        <v>200</v>
      </c>
      <c r="D32" s="159" t="s">
        <v>180</v>
      </c>
      <c r="E32" s="160" t="s">
        <v>171</v>
      </c>
      <c r="F32" s="176"/>
    </row>
    <row r="33" spans="1:6" s="87" customFormat="1" x14ac:dyDescent="0.25">
      <c r="A33" s="157"/>
      <c r="B33" s="158"/>
      <c r="C33" s="159"/>
      <c r="D33" s="159"/>
      <c r="E33" s="160"/>
      <c r="F33" s="1"/>
    </row>
    <row r="34" spans="1:6" s="3" customFormat="1" ht="26.4" x14ac:dyDescent="0.25">
      <c r="A34" s="157">
        <v>44582</v>
      </c>
      <c r="B34" s="158">
        <v>400.5</v>
      </c>
      <c r="C34" s="159" t="s">
        <v>174</v>
      </c>
      <c r="D34" s="159" t="s">
        <v>184</v>
      </c>
      <c r="E34" s="160" t="s">
        <v>171</v>
      </c>
      <c r="F34" s="176"/>
    </row>
    <row r="35" spans="1:6" s="3" customFormat="1" x14ac:dyDescent="0.25">
      <c r="A35" s="157"/>
      <c r="B35" s="158"/>
      <c r="C35" s="159"/>
      <c r="D35" s="159"/>
      <c r="E35" s="160"/>
      <c r="F35" s="176"/>
    </row>
    <row r="36" spans="1:6" s="3" customFormat="1" x14ac:dyDescent="0.25">
      <c r="A36" s="157">
        <v>44616</v>
      </c>
      <c r="B36" s="158">
        <v>270</v>
      </c>
      <c r="C36" s="159" t="s">
        <v>201</v>
      </c>
      <c r="D36" s="159" t="s">
        <v>196</v>
      </c>
      <c r="E36" s="160"/>
      <c r="F36" s="176"/>
    </row>
    <row r="37" spans="1:6" s="87" customFormat="1" x14ac:dyDescent="0.25">
      <c r="A37" s="157"/>
      <c r="B37" s="158"/>
      <c r="C37" s="159"/>
      <c r="D37" s="159"/>
      <c r="E37" s="160"/>
      <c r="F37" s="1"/>
    </row>
    <row r="38" spans="1:6" s="87" customFormat="1" ht="26.4" x14ac:dyDescent="0.25">
      <c r="A38" s="157">
        <v>44693</v>
      </c>
      <c r="B38" s="158">
        <v>466.55</v>
      </c>
      <c r="C38" s="159" t="s">
        <v>202</v>
      </c>
      <c r="D38" s="159" t="s">
        <v>184</v>
      </c>
      <c r="E38" s="160"/>
      <c r="F38" s="1"/>
    </row>
    <row r="39" spans="1:6" s="87" customFormat="1" x14ac:dyDescent="0.25">
      <c r="A39" s="157"/>
      <c r="B39" s="158"/>
      <c r="C39" s="159"/>
      <c r="D39" s="159"/>
      <c r="E39" s="160"/>
      <c r="F39" s="1"/>
    </row>
    <row r="40" spans="1:6" s="87" customFormat="1" hidden="1" x14ac:dyDescent="0.25">
      <c r="A40" s="147"/>
      <c r="B40" s="148"/>
      <c r="C40" s="149"/>
      <c r="D40" s="149"/>
      <c r="E40" s="150"/>
      <c r="F40" s="1"/>
    </row>
    <row r="41" spans="1:6" ht="19.5" customHeight="1" x14ac:dyDescent="0.25">
      <c r="A41" s="107" t="s">
        <v>125</v>
      </c>
      <c r="B41" s="108">
        <f>SUM(B26:B40)</f>
        <v>2173.7400000000002</v>
      </c>
      <c r="C41" s="168" t="str">
        <f>IF(SUBTOTAL(3,B26:B40)=SUBTOTAL(103,B26:B40),'Summary and sign-off'!$A$48,'Summary and sign-off'!$A$49)</f>
        <v>Check - there are no hidden rows with data</v>
      </c>
      <c r="D41" s="186" t="str">
        <f>IF('Summary and sign-off'!F56='Summary and sign-off'!F54,'Summary and sign-off'!A51,'Summary and sign-off'!A50)</f>
        <v>Check - each entry provides sufficient information</v>
      </c>
      <c r="E41" s="186"/>
      <c r="F41" s="46"/>
    </row>
    <row r="42" spans="1:6" ht="10.5" customHeight="1" x14ac:dyDescent="0.25">
      <c r="A42" s="27"/>
      <c r="B42" s="22"/>
      <c r="C42" s="27"/>
      <c r="D42" s="27"/>
      <c r="E42" s="27"/>
      <c r="F42" s="27"/>
    </row>
    <row r="43" spans="1:6" ht="24.75" customHeight="1" x14ac:dyDescent="0.25">
      <c r="A43" s="187" t="s">
        <v>126</v>
      </c>
      <c r="B43" s="187"/>
      <c r="C43" s="187"/>
      <c r="D43" s="187"/>
      <c r="E43" s="187"/>
      <c r="F43" s="46"/>
    </row>
    <row r="44" spans="1:6" ht="27" customHeight="1" x14ac:dyDescent="0.25">
      <c r="A44" s="35" t="s">
        <v>117</v>
      </c>
      <c r="B44" s="35" t="s">
        <v>62</v>
      </c>
      <c r="C44" s="35" t="s">
        <v>127</v>
      </c>
      <c r="D44" s="35" t="s">
        <v>128</v>
      </c>
      <c r="E44" s="35" t="s">
        <v>121</v>
      </c>
      <c r="F44" s="49"/>
    </row>
    <row r="45" spans="1:6" s="87" customFormat="1" hidden="1" x14ac:dyDescent="0.25">
      <c r="A45" s="133"/>
      <c r="B45" s="134"/>
      <c r="C45" s="135"/>
      <c r="D45" s="135"/>
      <c r="E45" s="136"/>
      <c r="F45" s="1"/>
    </row>
    <row r="46" spans="1:6" s="87" customFormat="1" ht="26.4" x14ac:dyDescent="0.25">
      <c r="A46" s="157"/>
      <c r="B46" s="158">
        <v>49.56</v>
      </c>
      <c r="C46" s="159" t="s">
        <v>192</v>
      </c>
      <c r="D46" s="159" t="s">
        <v>185</v>
      </c>
      <c r="E46" s="160"/>
      <c r="F46" s="1"/>
    </row>
    <row r="47" spans="1:6" s="87" customFormat="1" x14ac:dyDescent="0.25">
      <c r="A47" s="157"/>
      <c r="B47" s="158"/>
      <c r="C47" s="159"/>
      <c r="D47" s="159"/>
      <c r="E47" s="160"/>
      <c r="F47" s="1"/>
    </row>
    <row r="48" spans="1:6" s="87" customFormat="1" x14ac:dyDescent="0.25">
      <c r="A48" s="157"/>
      <c r="B48" s="158"/>
      <c r="C48" s="159"/>
      <c r="D48" s="159"/>
      <c r="E48" s="160"/>
      <c r="F48" s="1"/>
    </row>
    <row r="49" spans="1:6" s="87" customFormat="1" x14ac:dyDescent="0.25">
      <c r="A49" s="157"/>
      <c r="B49" s="158"/>
      <c r="C49" s="159"/>
      <c r="D49" s="159"/>
      <c r="E49" s="160"/>
      <c r="F49" s="1"/>
    </row>
    <row r="50" spans="1:6" s="87" customFormat="1" x14ac:dyDescent="0.25">
      <c r="A50" s="157"/>
      <c r="B50" s="158"/>
      <c r="C50" s="159"/>
      <c r="D50" s="159"/>
      <c r="E50" s="160"/>
      <c r="F50" s="1"/>
    </row>
    <row r="51" spans="1:6" s="87" customFormat="1" x14ac:dyDescent="0.25">
      <c r="A51" s="157"/>
      <c r="B51" s="158"/>
      <c r="C51" s="159"/>
      <c r="D51" s="159"/>
      <c r="E51" s="160"/>
      <c r="F51" s="1"/>
    </row>
    <row r="52" spans="1:6" s="87" customFormat="1" x14ac:dyDescent="0.25">
      <c r="A52" s="157"/>
      <c r="B52" s="158"/>
      <c r="C52" s="159"/>
      <c r="D52" s="159"/>
      <c r="E52" s="160"/>
      <c r="F52" s="1"/>
    </row>
    <row r="53" spans="1:6" s="87" customFormat="1" x14ac:dyDescent="0.25">
      <c r="A53" s="157"/>
      <c r="B53" s="158"/>
      <c r="C53" s="159"/>
      <c r="D53" s="159"/>
      <c r="E53" s="160"/>
      <c r="F53" s="1"/>
    </row>
    <row r="54" spans="1:6" s="87" customFormat="1" hidden="1" x14ac:dyDescent="0.25">
      <c r="A54" s="133"/>
      <c r="B54" s="134"/>
      <c r="C54" s="135"/>
      <c r="D54" s="135"/>
      <c r="E54" s="136"/>
      <c r="F54" s="1"/>
    </row>
    <row r="55" spans="1:6" ht="19.5" customHeight="1" x14ac:dyDescent="0.25">
      <c r="A55" s="107" t="s">
        <v>129</v>
      </c>
      <c r="B55" s="108">
        <f>SUM(B45:B54)</f>
        <v>49.56</v>
      </c>
      <c r="C55" s="168" t="str">
        <f>IF(SUBTOTAL(3,B45:B54)=SUBTOTAL(103,B45:B54),'Summary and sign-off'!$A$48,'Summary and sign-off'!$A$49)</f>
        <v>Check - there are no hidden rows with data</v>
      </c>
      <c r="D55" s="186" t="str">
        <f>IF('Summary and sign-off'!F57='Summary and sign-off'!F54,'Summary and sign-off'!A51,'Summary and sign-off'!A50)</f>
        <v>Check - each entry provides sufficient information</v>
      </c>
      <c r="E55" s="186"/>
      <c r="F55" s="46"/>
    </row>
    <row r="56" spans="1:6" ht="10.5" customHeight="1" x14ac:dyDescent="0.25">
      <c r="A56" s="27"/>
      <c r="B56" s="92"/>
      <c r="C56" s="22"/>
      <c r="D56" s="27"/>
      <c r="E56" s="27"/>
      <c r="F56" s="27"/>
    </row>
    <row r="57" spans="1:6" ht="34.5" customHeight="1" x14ac:dyDescent="0.25">
      <c r="A57" s="50" t="s">
        <v>130</v>
      </c>
      <c r="B57" s="93">
        <f>B22+B41+B55</f>
        <v>2223.3000000000002</v>
      </c>
      <c r="C57" s="51"/>
      <c r="D57" s="51"/>
      <c r="E57" s="51"/>
      <c r="F57" s="26"/>
    </row>
    <row r="58" spans="1:6" x14ac:dyDescent="0.25">
      <c r="A58" s="27"/>
      <c r="B58" s="22"/>
      <c r="C58" s="27"/>
      <c r="D58" s="27"/>
      <c r="E58" s="27"/>
      <c r="F58" s="27"/>
    </row>
    <row r="59" spans="1:6" x14ac:dyDescent="0.25">
      <c r="A59" s="52" t="s">
        <v>73</v>
      </c>
      <c r="B59" s="25"/>
      <c r="C59" s="26"/>
      <c r="D59" s="26"/>
      <c r="E59" s="26"/>
      <c r="F59" s="27"/>
    </row>
    <row r="60" spans="1:6" ht="12.6" customHeight="1" x14ac:dyDescent="0.25">
      <c r="A60" s="23" t="s">
        <v>131</v>
      </c>
      <c r="B60" s="53"/>
      <c r="C60" s="53"/>
      <c r="D60" s="32"/>
      <c r="E60" s="32"/>
      <c r="F60" s="27"/>
    </row>
    <row r="61" spans="1:6" ht="13.05" customHeight="1" x14ac:dyDescent="0.25">
      <c r="A61" s="31" t="s">
        <v>132</v>
      </c>
      <c r="B61" s="27"/>
      <c r="C61" s="32"/>
      <c r="D61" s="27"/>
      <c r="E61" s="32"/>
      <c r="F61" s="27"/>
    </row>
    <row r="62" spans="1:6" x14ac:dyDescent="0.25">
      <c r="A62" s="31" t="s">
        <v>133</v>
      </c>
      <c r="B62" s="32"/>
      <c r="C62" s="32"/>
      <c r="D62" s="32"/>
      <c r="E62" s="54"/>
      <c r="F62" s="46"/>
    </row>
    <row r="63" spans="1:6" x14ac:dyDescent="0.25">
      <c r="A63" s="23" t="s">
        <v>79</v>
      </c>
      <c r="B63" s="25"/>
      <c r="C63" s="26"/>
      <c r="D63" s="26"/>
      <c r="E63" s="26"/>
      <c r="F63" s="27"/>
    </row>
    <row r="64" spans="1:6" ht="13.05" customHeight="1" x14ac:dyDescent="0.25">
      <c r="A64" s="31" t="s">
        <v>134</v>
      </c>
      <c r="B64" s="27"/>
      <c r="C64" s="32"/>
      <c r="D64" s="27"/>
      <c r="E64" s="32"/>
      <c r="F64" s="27"/>
    </row>
    <row r="65" spans="1:6" x14ac:dyDescent="0.25">
      <c r="A65" s="31" t="s">
        <v>135</v>
      </c>
      <c r="B65" s="32"/>
      <c r="C65" s="32"/>
      <c r="D65" s="32"/>
      <c r="E65" s="54"/>
      <c r="F65" s="46"/>
    </row>
    <row r="66" spans="1:6" x14ac:dyDescent="0.25">
      <c r="A66" s="36" t="s">
        <v>136</v>
      </c>
      <c r="B66" s="36"/>
      <c r="C66" s="36"/>
      <c r="D66" s="36"/>
      <c r="E66" s="54"/>
      <c r="F66" s="46"/>
    </row>
    <row r="67" spans="1:6" x14ac:dyDescent="0.25">
      <c r="A67" s="40"/>
      <c r="B67" s="27"/>
      <c r="C67" s="27"/>
      <c r="D67" s="27"/>
      <c r="E67" s="46"/>
      <c r="F67" s="46"/>
    </row>
    <row r="68" spans="1:6" hidden="1" x14ac:dyDescent="0.25">
      <c r="A68" s="40"/>
      <c r="B68" s="27"/>
      <c r="C68" s="27"/>
      <c r="D68" s="27"/>
      <c r="E68" s="46"/>
      <c r="F68" s="46"/>
    </row>
    <row r="69" spans="1:6" x14ac:dyDescent="0.25"/>
    <row r="70" spans="1:6" x14ac:dyDescent="0.25"/>
    <row r="71" spans="1:6" x14ac:dyDescent="0.25"/>
    <row r="72" spans="1:6" x14ac:dyDescent="0.25"/>
    <row r="73" spans="1:6" ht="12.75" hidden="1" customHeight="1" x14ac:dyDescent="0.25"/>
    <row r="74" spans="1:6" x14ac:dyDescent="0.25"/>
    <row r="75" spans="1:6" x14ac:dyDescent="0.25"/>
    <row r="76" spans="1:6" hidden="1" x14ac:dyDescent="0.25">
      <c r="A76" s="55"/>
      <c r="B76" s="46"/>
      <c r="C76" s="46"/>
      <c r="D76" s="46"/>
      <c r="E76" s="46"/>
      <c r="F76" s="46"/>
    </row>
    <row r="77" spans="1:6" hidden="1" x14ac:dyDescent="0.25">
      <c r="A77" s="55"/>
      <c r="B77" s="46"/>
      <c r="C77" s="46"/>
      <c r="D77" s="46"/>
      <c r="E77" s="46"/>
      <c r="F77" s="46"/>
    </row>
    <row r="78" spans="1:6" hidden="1" x14ac:dyDescent="0.25">
      <c r="A78" s="55"/>
      <c r="B78" s="46"/>
      <c r="C78" s="46"/>
      <c r="D78" s="46"/>
      <c r="E78" s="46"/>
      <c r="F78" s="46"/>
    </row>
    <row r="79" spans="1:6" hidden="1" x14ac:dyDescent="0.25">
      <c r="A79" s="55"/>
      <c r="B79" s="46"/>
      <c r="C79" s="46"/>
      <c r="D79" s="46"/>
      <c r="E79" s="46"/>
      <c r="F79" s="46"/>
    </row>
    <row r="80" spans="1:6" hidden="1" x14ac:dyDescent="0.25">
      <c r="A80" s="55"/>
      <c r="B80" s="46"/>
      <c r="C80" s="46"/>
      <c r="D80" s="46"/>
      <c r="E80" s="46"/>
      <c r="F80" s="46"/>
    </row>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sheetData>
  <sheetProtection sheet="1" formatCells="0" formatRows="0" insertColumns="0" insertRows="0" deleteRows="0"/>
  <mergeCells count="15">
    <mergeCell ref="B7:E7"/>
    <mergeCell ref="B5:E5"/>
    <mergeCell ref="D55:E55"/>
    <mergeCell ref="A1:E1"/>
    <mergeCell ref="A24:E24"/>
    <mergeCell ref="A43:E43"/>
    <mergeCell ref="B2:E2"/>
    <mergeCell ref="B3:E3"/>
    <mergeCell ref="B4:E4"/>
    <mergeCell ref="A8:E8"/>
    <mergeCell ref="A9:E9"/>
    <mergeCell ref="B6:E6"/>
    <mergeCell ref="D22:E22"/>
    <mergeCell ref="D41:E41"/>
    <mergeCell ref="A10:E10"/>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26 A39:A40 A12 A21 A45 A54"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44 A25 A11" xr:uid="{00000000-0002-0000-02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3:A20 A46:A53 A27:A38" xr:uid="{67A21C94-90C0-4AFE-B6AC-F64AD77E4F2B}">
      <formula1>$B$4</formula1>
      <formula2>$B$5</formula2>
    </dataValidation>
  </dataValidations>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sign-off'!$A$47</xm:f>
          </x14:formula1>
          <xm:sqref>B45:B54 B12:B21 B39:B40 B26:B38</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33"/>
  <sheetViews>
    <sheetView zoomScale="80" zoomScaleNormal="80" workbookViewId="0">
      <selection activeCell="C16" sqref="C16"/>
    </sheetView>
  </sheetViews>
  <sheetFormatPr defaultColWidth="0" defaultRowHeight="13.2" zeroHeight="1" x14ac:dyDescent="0.25"/>
  <cols>
    <col min="1" max="1" width="35.77734375" style="16" customWidth="1"/>
    <col min="2" max="2" width="14.21875" style="16" customWidth="1"/>
    <col min="3" max="3" width="71.44140625" style="16" customWidth="1"/>
    <col min="4" max="4" width="50" style="16" customWidth="1"/>
    <col min="5" max="5" width="21.44140625" style="16" customWidth="1"/>
    <col min="6" max="6" width="39.21875" style="16" customWidth="1"/>
    <col min="7" max="10" width="9.21875" style="16" hidden="1" customWidth="1"/>
    <col min="11" max="13" width="0" style="16" hidden="1" customWidth="1"/>
    <col min="14" max="16384" width="0" style="16" hidden="1"/>
  </cols>
  <sheetData>
    <row r="1" spans="1:6" ht="26.25" customHeight="1" x14ac:dyDescent="0.25">
      <c r="A1" s="182" t="s">
        <v>109</v>
      </c>
      <c r="B1" s="182"/>
      <c r="C1" s="182"/>
      <c r="D1" s="182"/>
      <c r="E1" s="182"/>
      <c r="F1" s="38"/>
    </row>
    <row r="2" spans="1:6" ht="21" customHeight="1" x14ac:dyDescent="0.25">
      <c r="A2" s="4" t="s">
        <v>52</v>
      </c>
      <c r="B2" s="185" t="str">
        <f>'Summary and sign-off'!B2:F2</f>
        <v>Ministry of Education</v>
      </c>
      <c r="C2" s="185"/>
      <c r="D2" s="185"/>
      <c r="E2" s="185"/>
      <c r="F2" s="38"/>
    </row>
    <row r="3" spans="1:6" ht="21" customHeight="1" x14ac:dyDescent="0.25">
      <c r="A3" s="4" t="s">
        <v>110</v>
      </c>
      <c r="B3" s="185" t="str">
        <f>'Summary and sign-off'!B3:F3</f>
        <v>Iona Holsted</v>
      </c>
      <c r="C3" s="185"/>
      <c r="D3" s="185"/>
      <c r="E3" s="185"/>
      <c r="F3" s="38"/>
    </row>
    <row r="4" spans="1:6" ht="21" customHeight="1" x14ac:dyDescent="0.25">
      <c r="A4" s="4" t="s">
        <v>111</v>
      </c>
      <c r="B4" s="185">
        <f>'Summary and sign-off'!B4:F4</f>
        <v>44378</v>
      </c>
      <c r="C4" s="185"/>
      <c r="D4" s="185"/>
      <c r="E4" s="185"/>
      <c r="F4" s="38"/>
    </row>
    <row r="5" spans="1:6" ht="21" customHeight="1" x14ac:dyDescent="0.25">
      <c r="A5" s="4" t="s">
        <v>112</v>
      </c>
      <c r="B5" s="185">
        <f>'Summary and sign-off'!B5:F5</f>
        <v>44742</v>
      </c>
      <c r="C5" s="185"/>
      <c r="D5" s="185"/>
      <c r="E5" s="185"/>
      <c r="F5" s="38"/>
    </row>
    <row r="6" spans="1:6" ht="21" customHeight="1" x14ac:dyDescent="0.25">
      <c r="A6" s="4" t="s">
        <v>113</v>
      </c>
      <c r="B6" s="180" t="s">
        <v>81</v>
      </c>
      <c r="C6" s="180"/>
      <c r="D6" s="180"/>
      <c r="E6" s="180"/>
      <c r="F6" s="38"/>
    </row>
    <row r="7" spans="1:6" ht="21" customHeight="1" x14ac:dyDescent="0.25">
      <c r="A7" s="4" t="s">
        <v>56</v>
      </c>
      <c r="B7" s="180" t="s">
        <v>83</v>
      </c>
      <c r="C7" s="180"/>
      <c r="D7" s="180"/>
      <c r="E7" s="180"/>
      <c r="F7" s="38"/>
    </row>
    <row r="8" spans="1:6" ht="35.25" customHeight="1" x14ac:dyDescent="0.3">
      <c r="A8" s="195" t="s">
        <v>137</v>
      </c>
      <c r="B8" s="195"/>
      <c r="C8" s="196"/>
      <c r="D8" s="196"/>
      <c r="E8" s="196"/>
      <c r="F8" s="42"/>
    </row>
    <row r="9" spans="1:6" ht="35.25" customHeight="1" x14ac:dyDescent="0.3">
      <c r="A9" s="193" t="s">
        <v>138</v>
      </c>
      <c r="B9" s="194"/>
      <c r="C9" s="194"/>
      <c r="D9" s="194"/>
      <c r="E9" s="194"/>
      <c r="F9" s="42"/>
    </row>
    <row r="10" spans="1:6" ht="27" customHeight="1" x14ac:dyDescent="0.25">
      <c r="A10" s="35" t="s">
        <v>139</v>
      </c>
      <c r="B10" s="35" t="s">
        <v>62</v>
      </c>
      <c r="C10" s="35" t="s">
        <v>140</v>
      </c>
      <c r="D10" s="35" t="s">
        <v>141</v>
      </c>
      <c r="E10" s="35" t="s">
        <v>121</v>
      </c>
      <c r="F10" s="23"/>
    </row>
    <row r="11" spans="1:6" s="87" customFormat="1" hidden="1" x14ac:dyDescent="0.25">
      <c r="A11" s="137"/>
      <c r="B11" s="134"/>
      <c r="C11" s="138"/>
      <c r="D11" s="138"/>
      <c r="E11" s="139"/>
      <c r="F11" s="2"/>
    </row>
    <row r="12" spans="1:6" s="175" customFormat="1" x14ac:dyDescent="0.25">
      <c r="A12" s="157"/>
      <c r="B12" s="158">
        <v>0</v>
      </c>
      <c r="C12" s="162" t="s">
        <v>181</v>
      </c>
      <c r="D12" s="162"/>
      <c r="E12" s="163"/>
      <c r="F12" s="177"/>
    </row>
    <row r="13" spans="1:6" s="175" customFormat="1" x14ac:dyDescent="0.25">
      <c r="A13" s="171"/>
      <c r="B13" s="172"/>
      <c r="C13" s="173"/>
      <c r="D13" s="173"/>
      <c r="E13" s="174"/>
      <c r="F13" s="177"/>
    </row>
    <row r="14" spans="1:6" s="175" customFormat="1" x14ac:dyDescent="0.25">
      <c r="A14" s="171"/>
      <c r="B14" s="172"/>
      <c r="C14" s="173"/>
      <c r="D14" s="173"/>
      <c r="E14" s="174"/>
      <c r="F14" s="177"/>
    </row>
    <row r="15" spans="1:6" s="87" customFormat="1" x14ac:dyDescent="0.25">
      <c r="A15" s="157"/>
      <c r="B15" s="158"/>
      <c r="C15" s="162"/>
      <c r="D15" s="162"/>
      <c r="E15" s="163"/>
      <c r="F15" s="2"/>
    </row>
    <row r="16" spans="1:6" s="87" customFormat="1" x14ac:dyDescent="0.25">
      <c r="A16" s="157"/>
      <c r="B16" s="158"/>
      <c r="C16" s="162"/>
      <c r="D16" s="162"/>
      <c r="E16" s="163"/>
      <c r="F16" s="2"/>
    </row>
    <row r="17" spans="1:6" s="87" customFormat="1" x14ac:dyDescent="0.25">
      <c r="A17" s="157"/>
      <c r="B17" s="158"/>
      <c r="C17" s="162"/>
      <c r="D17" s="162"/>
      <c r="E17" s="163"/>
      <c r="F17" s="2"/>
    </row>
    <row r="18" spans="1:6" s="87" customFormat="1" x14ac:dyDescent="0.25">
      <c r="A18" s="157"/>
      <c r="B18" s="158"/>
      <c r="C18" s="162"/>
      <c r="D18" s="162"/>
      <c r="E18" s="163"/>
      <c r="F18" s="2"/>
    </row>
    <row r="19" spans="1:6" s="87" customFormat="1" x14ac:dyDescent="0.25">
      <c r="A19" s="157"/>
      <c r="B19" s="158"/>
      <c r="C19" s="162"/>
      <c r="D19" s="162"/>
      <c r="E19" s="163"/>
      <c r="F19" s="2"/>
    </row>
    <row r="20" spans="1:6" s="87" customFormat="1" x14ac:dyDescent="0.25">
      <c r="A20" s="157"/>
      <c r="B20" s="158"/>
      <c r="C20" s="162"/>
      <c r="D20" s="162"/>
      <c r="E20" s="163"/>
      <c r="F20" s="2"/>
    </row>
    <row r="21" spans="1:6" s="87" customFormat="1" x14ac:dyDescent="0.25">
      <c r="A21" s="157"/>
      <c r="B21" s="158"/>
      <c r="C21" s="162"/>
      <c r="D21" s="162"/>
      <c r="E21" s="163"/>
      <c r="F21" s="2"/>
    </row>
    <row r="22" spans="1:6" s="87" customFormat="1" x14ac:dyDescent="0.25">
      <c r="A22" s="161"/>
      <c r="B22" s="158"/>
      <c r="C22" s="162"/>
      <c r="D22" s="162"/>
      <c r="E22" s="163"/>
      <c r="F22" s="2"/>
    </row>
    <row r="23" spans="1:6" s="87" customFormat="1" x14ac:dyDescent="0.25">
      <c r="A23" s="161"/>
      <c r="B23" s="158"/>
      <c r="C23" s="162"/>
      <c r="D23" s="162"/>
      <c r="E23" s="163"/>
      <c r="F23" s="2"/>
    </row>
    <row r="24" spans="1:6" s="87" customFormat="1" ht="11.25" hidden="1" customHeight="1" x14ac:dyDescent="0.25">
      <c r="A24" s="137"/>
      <c r="B24" s="134"/>
      <c r="C24" s="138"/>
      <c r="D24" s="138"/>
      <c r="E24" s="139"/>
      <c r="F24" s="2"/>
    </row>
    <row r="25" spans="1:6" ht="34.5" customHeight="1" x14ac:dyDescent="0.25">
      <c r="A25" s="88" t="s">
        <v>142</v>
      </c>
      <c r="B25" s="97">
        <f>SUM(B11:B24)</f>
        <v>0</v>
      </c>
      <c r="C25" s="106" t="str">
        <f>IF(SUBTOTAL(3,B11:B24)=SUBTOTAL(103,B11:B24),'Summary and sign-off'!$A$48,'Summary and sign-off'!$A$49)</f>
        <v>Check - there are no hidden rows with data</v>
      </c>
      <c r="D25" s="186" t="str">
        <f>IF('Summary and sign-off'!F58='Summary and sign-off'!F54,'Summary and sign-off'!A51,'Summary and sign-off'!A50)</f>
        <v>Not all lines have an entry for "Cost in NZ$" and "Type of expense"</v>
      </c>
      <c r="E25" s="186"/>
      <c r="F25" s="2"/>
    </row>
    <row r="26" spans="1:6" x14ac:dyDescent="0.25">
      <c r="A26" s="21"/>
      <c r="B26" s="20"/>
      <c r="C26" s="20"/>
      <c r="D26" s="20"/>
      <c r="E26" s="20"/>
      <c r="F26" s="38"/>
    </row>
    <row r="27" spans="1:6" x14ac:dyDescent="0.25">
      <c r="A27" s="21" t="s">
        <v>73</v>
      </c>
      <c r="B27" s="22"/>
      <c r="C27" s="27"/>
      <c r="D27" s="20"/>
      <c r="E27" s="20"/>
      <c r="F27" s="38"/>
    </row>
    <row r="28" spans="1:6" ht="12.75" customHeight="1" x14ac:dyDescent="0.25">
      <c r="A28" s="23" t="s">
        <v>143</v>
      </c>
      <c r="B28" s="23"/>
      <c r="C28" s="23"/>
      <c r="D28" s="23"/>
      <c r="E28" s="23"/>
      <c r="F28" s="38"/>
    </row>
    <row r="29" spans="1:6" x14ac:dyDescent="0.25">
      <c r="A29" s="23" t="s">
        <v>144</v>
      </c>
      <c r="B29" s="31"/>
      <c r="C29" s="43"/>
      <c r="D29" s="44"/>
      <c r="E29" s="44"/>
      <c r="F29" s="38"/>
    </row>
    <row r="30" spans="1:6" x14ac:dyDescent="0.25">
      <c r="A30" s="23" t="s">
        <v>79</v>
      </c>
      <c r="B30" s="25"/>
      <c r="C30" s="26"/>
      <c r="D30" s="26"/>
      <c r="E30" s="26"/>
      <c r="F30" s="27"/>
    </row>
    <row r="31" spans="1:6" x14ac:dyDescent="0.25">
      <c r="A31" s="31" t="s">
        <v>145</v>
      </c>
      <c r="B31" s="31"/>
      <c r="C31" s="43"/>
      <c r="D31" s="43"/>
      <c r="E31" s="43"/>
      <c r="F31" s="38"/>
    </row>
    <row r="32" spans="1:6" ht="12.75" customHeight="1" x14ac:dyDescent="0.25">
      <c r="A32" s="31" t="s">
        <v>146</v>
      </c>
      <c r="B32" s="31"/>
      <c r="C32" s="45"/>
      <c r="D32" s="45"/>
      <c r="E32" s="33"/>
      <c r="F32" s="38"/>
    </row>
    <row r="33" spans="1:6" x14ac:dyDescent="0.25">
      <c r="A33" s="20"/>
      <c r="B33" s="20"/>
      <c r="C33" s="20"/>
      <c r="D33" s="20"/>
      <c r="E33" s="20"/>
      <c r="F33" s="38"/>
    </row>
  </sheetData>
  <sheetProtection sheet="1" formatCells="0" insertRows="0" deleteRows="0"/>
  <mergeCells count="10">
    <mergeCell ref="D25:E25"/>
    <mergeCell ref="B6:E6"/>
    <mergeCell ref="B5:E5"/>
    <mergeCell ref="A1:E1"/>
    <mergeCell ref="A9:E9"/>
    <mergeCell ref="B2:E2"/>
    <mergeCell ref="B3:E3"/>
    <mergeCell ref="B4:E4"/>
    <mergeCell ref="A8:E8"/>
    <mergeCell ref="B7:E7"/>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4" xr:uid="{00000000-0002-0000-03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 A13 A14 A15 A16 A17 A18 A19 A20 A21 A22 A23" xr:uid="{9A7E9F63-43B8-46EF-8656-0D5E1A7A706A}">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sign-off'!$A$47</xm:f>
          </x14:formula1>
          <xm:sqref>B11:B24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93"/>
  <sheetViews>
    <sheetView topLeftCell="A10" zoomScale="80" zoomScaleNormal="80" workbookViewId="0">
      <selection activeCell="D23" sqref="A12:D23"/>
    </sheetView>
  </sheetViews>
  <sheetFormatPr defaultColWidth="0" defaultRowHeight="13.2" zeroHeight="1" x14ac:dyDescent="0.25"/>
  <cols>
    <col min="1" max="1" width="35.77734375" style="16" customWidth="1"/>
    <col min="2" max="2" width="14.21875" style="16" customWidth="1"/>
    <col min="3" max="3" width="71.44140625" style="16" customWidth="1"/>
    <col min="4" max="4" width="50" style="16" customWidth="1"/>
    <col min="5" max="5" width="21.44140625" style="16" customWidth="1"/>
    <col min="6" max="6" width="36.77734375" style="16" customWidth="1"/>
    <col min="7" max="10" width="9.21875" style="16" hidden="1" customWidth="1"/>
    <col min="11" max="13" width="0" style="16" hidden="1" customWidth="1"/>
    <col min="14" max="16384" width="9.21875" style="16" hidden="1"/>
  </cols>
  <sheetData>
    <row r="1" spans="1:6" ht="26.25" customHeight="1" x14ac:dyDescent="0.25">
      <c r="A1" s="182" t="s">
        <v>109</v>
      </c>
      <c r="B1" s="182"/>
      <c r="C1" s="182"/>
      <c r="D1" s="182"/>
      <c r="E1" s="182"/>
      <c r="F1" s="24"/>
    </row>
    <row r="2" spans="1:6" ht="21" customHeight="1" x14ac:dyDescent="0.25">
      <c r="A2" s="4" t="s">
        <v>52</v>
      </c>
      <c r="B2" s="185" t="str">
        <f>'Summary and sign-off'!B2:F2</f>
        <v>Ministry of Education</v>
      </c>
      <c r="C2" s="185"/>
      <c r="D2" s="185"/>
      <c r="E2" s="185"/>
      <c r="F2" s="24"/>
    </row>
    <row r="3" spans="1:6" ht="21" customHeight="1" x14ac:dyDescent="0.25">
      <c r="A3" s="4" t="s">
        <v>110</v>
      </c>
      <c r="B3" s="185" t="str">
        <f>'Summary and sign-off'!B3:F3</f>
        <v>Iona Holsted</v>
      </c>
      <c r="C3" s="185"/>
      <c r="D3" s="185"/>
      <c r="E3" s="185"/>
      <c r="F3" s="24"/>
    </row>
    <row r="4" spans="1:6" ht="21" customHeight="1" x14ac:dyDescent="0.25">
      <c r="A4" s="4" t="s">
        <v>111</v>
      </c>
      <c r="B4" s="185">
        <f>'Summary and sign-off'!B4:F4</f>
        <v>44378</v>
      </c>
      <c r="C4" s="185"/>
      <c r="D4" s="185"/>
      <c r="E4" s="185"/>
      <c r="F4" s="24"/>
    </row>
    <row r="5" spans="1:6" ht="21" customHeight="1" x14ac:dyDescent="0.25">
      <c r="A5" s="4" t="s">
        <v>112</v>
      </c>
      <c r="B5" s="185">
        <f>'Summary and sign-off'!B5:F5</f>
        <v>44742</v>
      </c>
      <c r="C5" s="185"/>
      <c r="D5" s="185"/>
      <c r="E5" s="185"/>
      <c r="F5" s="24"/>
    </row>
    <row r="6" spans="1:6" ht="21" customHeight="1" x14ac:dyDescent="0.25">
      <c r="A6" s="4" t="s">
        <v>113</v>
      </c>
      <c r="B6" s="180" t="s">
        <v>81</v>
      </c>
      <c r="C6" s="180"/>
      <c r="D6" s="180"/>
      <c r="E6" s="180"/>
      <c r="F6" s="34"/>
    </row>
    <row r="7" spans="1:6" ht="21" customHeight="1" x14ac:dyDescent="0.25">
      <c r="A7" s="4" t="s">
        <v>56</v>
      </c>
      <c r="B7" s="180" t="s">
        <v>83</v>
      </c>
      <c r="C7" s="180"/>
      <c r="D7" s="180"/>
      <c r="E7" s="180"/>
      <c r="F7" s="34"/>
    </row>
    <row r="8" spans="1:6" ht="35.25" customHeight="1" x14ac:dyDescent="0.25">
      <c r="A8" s="189" t="s">
        <v>147</v>
      </c>
      <c r="B8" s="189"/>
      <c r="C8" s="196"/>
      <c r="D8" s="196"/>
      <c r="E8" s="196"/>
      <c r="F8" s="24"/>
    </row>
    <row r="9" spans="1:6" ht="35.25" customHeight="1" x14ac:dyDescent="0.25">
      <c r="A9" s="197" t="s">
        <v>148</v>
      </c>
      <c r="B9" s="198"/>
      <c r="C9" s="198"/>
      <c r="D9" s="198"/>
      <c r="E9" s="198"/>
      <c r="F9" s="24"/>
    </row>
    <row r="10" spans="1:6" ht="27" customHeight="1" x14ac:dyDescent="0.25">
      <c r="A10" s="35" t="s">
        <v>117</v>
      </c>
      <c r="B10" s="35" t="s">
        <v>62</v>
      </c>
      <c r="C10" s="35" t="s">
        <v>149</v>
      </c>
      <c r="D10" s="35" t="s">
        <v>150</v>
      </c>
      <c r="E10" s="35" t="s">
        <v>121</v>
      </c>
      <c r="F10" s="36"/>
    </row>
    <row r="11" spans="1:6" s="87" customFormat="1" hidden="1" x14ac:dyDescent="0.25">
      <c r="A11" s="137"/>
      <c r="B11" s="134"/>
      <c r="C11" s="138"/>
      <c r="D11" s="138"/>
      <c r="E11" s="139"/>
      <c r="F11" s="3"/>
    </row>
    <row r="12" spans="1:6" s="170" customFormat="1" x14ac:dyDescent="0.25">
      <c r="A12" s="157">
        <v>44408</v>
      </c>
      <c r="B12" s="158">
        <v>76.150000000000006</v>
      </c>
      <c r="C12" s="162"/>
      <c r="D12" s="162" t="s">
        <v>172</v>
      </c>
      <c r="E12" s="169"/>
      <c r="F12" s="170" t="s">
        <v>171</v>
      </c>
    </row>
    <row r="13" spans="1:6" s="170" customFormat="1" x14ac:dyDescent="0.25">
      <c r="A13" s="157">
        <v>44439</v>
      </c>
      <c r="B13" s="158">
        <v>35.549999999999997</v>
      </c>
      <c r="C13" s="162"/>
      <c r="D13" s="162" t="s">
        <v>172</v>
      </c>
      <c r="E13" s="169"/>
    </row>
    <row r="14" spans="1:6" s="170" customFormat="1" x14ac:dyDescent="0.25">
      <c r="A14" s="157">
        <v>44469</v>
      </c>
      <c r="B14" s="158">
        <v>43.81</v>
      </c>
      <c r="C14" s="162"/>
      <c r="D14" s="162" t="s">
        <v>172</v>
      </c>
      <c r="E14" s="169"/>
    </row>
    <row r="15" spans="1:6" s="170" customFormat="1" x14ac:dyDescent="0.25">
      <c r="A15" s="157">
        <v>44500</v>
      </c>
      <c r="B15" s="158">
        <v>37.590000000000003</v>
      </c>
      <c r="C15" s="162"/>
      <c r="D15" s="162" t="s">
        <v>172</v>
      </c>
      <c r="E15" s="169"/>
    </row>
    <row r="16" spans="1:6" s="170" customFormat="1" x14ac:dyDescent="0.25">
      <c r="A16" s="157">
        <v>44530</v>
      </c>
      <c r="B16" s="158">
        <v>36.659999999999997</v>
      </c>
      <c r="C16" s="162"/>
      <c r="D16" s="162" t="s">
        <v>172</v>
      </c>
      <c r="E16" s="169"/>
    </row>
    <row r="17" spans="1:6" s="170" customFormat="1" x14ac:dyDescent="0.25">
      <c r="A17" s="157">
        <v>44561</v>
      </c>
      <c r="B17" s="158">
        <v>35.81</v>
      </c>
      <c r="C17" s="162"/>
      <c r="D17" s="162" t="s">
        <v>172</v>
      </c>
      <c r="E17" s="169"/>
    </row>
    <row r="18" spans="1:6" s="170" customFormat="1" x14ac:dyDescent="0.25">
      <c r="A18" s="157">
        <v>44592</v>
      </c>
      <c r="B18" s="158">
        <v>37.17</v>
      </c>
      <c r="C18" s="162"/>
      <c r="D18" s="162" t="s">
        <v>172</v>
      </c>
      <c r="E18" s="169"/>
    </row>
    <row r="19" spans="1:6" s="170" customFormat="1" x14ac:dyDescent="0.25">
      <c r="A19" s="157">
        <v>44620</v>
      </c>
      <c r="B19" s="158">
        <v>37.17</v>
      </c>
      <c r="C19" s="162"/>
      <c r="D19" s="162" t="s">
        <v>172</v>
      </c>
      <c r="E19" s="169"/>
    </row>
    <row r="20" spans="1:6" s="170" customFormat="1" x14ac:dyDescent="0.25">
      <c r="A20" s="157">
        <v>44651</v>
      </c>
      <c r="B20" s="158">
        <v>58.35</v>
      </c>
      <c r="C20" s="162"/>
      <c r="D20" s="162" t="s">
        <v>172</v>
      </c>
      <c r="E20" s="169"/>
    </row>
    <row r="21" spans="1:6" s="170" customFormat="1" x14ac:dyDescent="0.25">
      <c r="A21" s="157">
        <v>44681</v>
      </c>
      <c r="B21" s="158">
        <v>88.64</v>
      </c>
      <c r="C21" s="162"/>
      <c r="D21" s="162" t="s">
        <v>172</v>
      </c>
      <c r="E21" s="169"/>
    </row>
    <row r="22" spans="1:6" s="170" customFormat="1" x14ac:dyDescent="0.25">
      <c r="A22" s="157">
        <v>44712</v>
      </c>
      <c r="B22" s="158">
        <v>64.59</v>
      </c>
      <c r="C22" s="162"/>
      <c r="D22" s="162" t="s">
        <v>172</v>
      </c>
      <c r="E22" s="169"/>
    </row>
    <row r="23" spans="1:6" s="87" customFormat="1" x14ac:dyDescent="0.25">
      <c r="A23" s="157">
        <v>44742</v>
      </c>
      <c r="B23" s="158">
        <v>65.33</v>
      </c>
      <c r="C23" s="162"/>
      <c r="D23" s="162" t="s">
        <v>172</v>
      </c>
      <c r="E23" s="163"/>
      <c r="F23" s="3"/>
    </row>
    <row r="24" spans="1:6" s="87" customFormat="1" x14ac:dyDescent="0.25">
      <c r="A24" s="157"/>
      <c r="B24" s="158"/>
      <c r="C24" s="162"/>
      <c r="D24" s="162"/>
      <c r="E24" s="163"/>
      <c r="F24" s="3"/>
    </row>
    <row r="25" spans="1:6" s="87" customFormat="1" x14ac:dyDescent="0.25">
      <c r="A25" s="157"/>
      <c r="B25" s="158"/>
      <c r="C25" s="162"/>
      <c r="D25" s="162"/>
      <c r="E25" s="163"/>
      <c r="F25" s="3"/>
    </row>
    <row r="26" spans="1:6" s="87" customFormat="1" x14ac:dyDescent="0.25">
      <c r="A26" s="157"/>
      <c r="B26" s="158"/>
      <c r="C26" s="162"/>
      <c r="D26" s="162"/>
      <c r="E26" s="163"/>
      <c r="F26" s="3"/>
    </row>
    <row r="27" spans="1:6" s="87" customFormat="1" x14ac:dyDescent="0.25">
      <c r="A27" s="157"/>
      <c r="B27" s="158"/>
      <c r="C27" s="162"/>
      <c r="D27" s="162"/>
      <c r="E27" s="163"/>
      <c r="F27" s="3"/>
    </row>
    <row r="28" spans="1:6" s="87" customFormat="1" x14ac:dyDescent="0.25">
      <c r="A28" s="157"/>
      <c r="B28" s="158"/>
      <c r="C28" s="162"/>
      <c r="D28" s="162"/>
      <c r="E28" s="163"/>
      <c r="F28" s="3"/>
    </row>
    <row r="29" spans="1:6" s="87" customFormat="1" x14ac:dyDescent="0.25">
      <c r="A29" s="157"/>
      <c r="B29" s="158"/>
      <c r="C29" s="162"/>
      <c r="D29" s="162"/>
      <c r="E29" s="163"/>
      <c r="F29" s="3"/>
    </row>
    <row r="30" spans="1:6" s="87" customFormat="1" x14ac:dyDescent="0.25">
      <c r="A30" s="157"/>
      <c r="B30" s="158"/>
      <c r="C30" s="162"/>
      <c r="D30" s="162"/>
      <c r="E30" s="163"/>
      <c r="F30" s="3"/>
    </row>
    <row r="31" spans="1:6" s="87" customFormat="1" x14ac:dyDescent="0.25">
      <c r="A31" s="157"/>
      <c r="B31" s="158"/>
      <c r="C31" s="162"/>
      <c r="D31" s="162"/>
      <c r="E31" s="163"/>
      <c r="F31" s="3"/>
    </row>
    <row r="32" spans="1:6" s="87" customFormat="1" x14ac:dyDescent="0.25">
      <c r="A32" s="157"/>
      <c r="B32" s="158"/>
      <c r="C32" s="162"/>
      <c r="D32" s="162"/>
      <c r="E32" s="163"/>
      <c r="F32" s="3"/>
    </row>
    <row r="33" spans="1:6" s="87" customFormat="1" x14ac:dyDescent="0.25">
      <c r="A33" s="157"/>
      <c r="B33" s="158"/>
      <c r="C33" s="162"/>
      <c r="D33" s="162"/>
      <c r="E33" s="163"/>
      <c r="F33" s="3"/>
    </row>
    <row r="34" spans="1:6" s="87" customFormat="1" x14ac:dyDescent="0.25">
      <c r="A34" s="157"/>
      <c r="B34" s="158"/>
      <c r="C34" s="162"/>
      <c r="D34" s="162"/>
      <c r="E34" s="163"/>
      <c r="F34" s="3"/>
    </row>
    <row r="35" spans="1:6" s="87" customFormat="1" x14ac:dyDescent="0.25">
      <c r="A35" s="157"/>
      <c r="B35" s="158"/>
      <c r="C35" s="162"/>
      <c r="D35" s="162"/>
      <c r="E35" s="163"/>
      <c r="F35" s="3"/>
    </row>
    <row r="36" spans="1:6" s="87" customFormat="1" x14ac:dyDescent="0.25">
      <c r="A36" s="157"/>
      <c r="B36" s="158"/>
      <c r="C36" s="162"/>
      <c r="D36" s="162"/>
      <c r="E36" s="163"/>
      <c r="F36" s="3"/>
    </row>
    <row r="37" spans="1:6" s="87" customFormat="1" x14ac:dyDescent="0.25">
      <c r="A37" s="157"/>
      <c r="B37" s="158"/>
      <c r="C37" s="162"/>
      <c r="D37" s="162"/>
      <c r="E37" s="163"/>
      <c r="F37" s="3"/>
    </row>
    <row r="38" spans="1:6" s="87" customFormat="1" x14ac:dyDescent="0.25">
      <c r="A38" s="161"/>
      <c r="B38" s="158"/>
      <c r="C38" s="162"/>
      <c r="D38" s="162"/>
      <c r="E38" s="163"/>
      <c r="F38" s="3"/>
    </row>
    <row r="39" spans="1:6" s="87" customFormat="1" x14ac:dyDescent="0.25">
      <c r="A39" s="161"/>
      <c r="B39" s="158"/>
      <c r="C39" s="162"/>
      <c r="D39" s="162"/>
      <c r="E39" s="163"/>
      <c r="F39" s="3"/>
    </row>
    <row r="40" spans="1:6" s="87" customFormat="1" hidden="1" x14ac:dyDescent="0.25">
      <c r="A40" s="137"/>
      <c r="B40" s="134"/>
      <c r="C40" s="138"/>
      <c r="D40" s="138"/>
      <c r="E40" s="139"/>
      <c r="F40" s="3"/>
    </row>
    <row r="41" spans="1:6" ht="34.5" customHeight="1" x14ac:dyDescent="0.25">
      <c r="A41" s="88" t="s">
        <v>151</v>
      </c>
      <c r="B41" s="97">
        <f>SUM(B11:B40)</f>
        <v>616.82000000000005</v>
      </c>
      <c r="C41" s="106" t="str">
        <f>IF(SUBTOTAL(3,B11:B40)=SUBTOTAL(103,B11:B40),'Summary and sign-off'!$A$48,'Summary and sign-off'!$A$49)</f>
        <v>Check - there are no hidden rows with data</v>
      </c>
      <c r="D41" s="186" t="str">
        <f>IF('Summary and sign-off'!F59='Summary and sign-off'!F54,'Summary and sign-off'!A51,'Summary and sign-off'!A50)</f>
        <v>Check - each entry provides sufficient information</v>
      </c>
      <c r="E41" s="186"/>
      <c r="F41" s="37"/>
    </row>
    <row r="42" spans="1:6" ht="14.1" customHeight="1" x14ac:dyDescent="0.25">
      <c r="A42" s="38"/>
      <c r="B42" s="27"/>
      <c r="C42" s="20"/>
      <c r="D42" s="20"/>
      <c r="E42" s="20"/>
      <c r="F42" s="24"/>
    </row>
    <row r="43" spans="1:6" x14ac:dyDescent="0.25">
      <c r="A43" s="21" t="s">
        <v>152</v>
      </c>
      <c r="B43" s="20"/>
      <c r="C43" s="20"/>
      <c r="D43" s="20"/>
      <c r="E43" s="20"/>
      <c r="F43" s="24"/>
    </row>
    <row r="44" spans="1:6" ht="12.6" customHeight="1" x14ac:dyDescent="0.25">
      <c r="A44" s="23" t="s">
        <v>131</v>
      </c>
      <c r="B44" s="20"/>
      <c r="C44" s="20"/>
      <c r="D44" s="20"/>
      <c r="E44" s="20"/>
      <c r="F44" s="24"/>
    </row>
    <row r="45" spans="1:6" x14ac:dyDescent="0.25">
      <c r="A45" s="23" t="s">
        <v>79</v>
      </c>
      <c r="B45" s="25"/>
      <c r="C45" s="26"/>
      <c r="D45" s="26"/>
      <c r="E45" s="26"/>
      <c r="F45" s="27"/>
    </row>
    <row r="46" spans="1:6" x14ac:dyDescent="0.25">
      <c r="A46" s="31" t="s">
        <v>145</v>
      </c>
      <c r="B46" s="32"/>
      <c r="C46" s="27"/>
      <c r="D46" s="27"/>
      <c r="E46" s="27"/>
      <c r="F46" s="27"/>
    </row>
    <row r="47" spans="1:6" ht="12.75" customHeight="1" x14ac:dyDescent="0.25">
      <c r="A47" s="31" t="s">
        <v>146</v>
      </c>
      <c r="B47" s="39"/>
      <c r="C47" s="33"/>
      <c r="D47" s="33"/>
      <c r="E47" s="33"/>
      <c r="F47" s="33"/>
    </row>
    <row r="48" spans="1:6" x14ac:dyDescent="0.25">
      <c r="A48" s="38"/>
      <c r="B48" s="40"/>
      <c r="C48" s="20"/>
      <c r="D48" s="20"/>
      <c r="E48" s="20"/>
      <c r="F48" s="38"/>
    </row>
    <row r="49" spans="1:6" hidden="1" x14ac:dyDescent="0.25">
      <c r="A49" s="20"/>
      <c r="B49" s="20"/>
      <c r="C49" s="20"/>
      <c r="D49" s="20"/>
      <c r="E49" s="38"/>
    </row>
    <row r="50" spans="1:6" ht="12.75" hidden="1" customHeight="1" x14ac:dyDescent="0.25"/>
    <row r="51" spans="1:6" hidden="1" x14ac:dyDescent="0.25">
      <c r="A51" s="41"/>
      <c r="B51" s="41"/>
      <c r="C51" s="41"/>
      <c r="D51" s="41"/>
      <c r="E51" s="41"/>
      <c r="F51" s="24"/>
    </row>
    <row r="52" spans="1:6" hidden="1" x14ac:dyDescent="0.25">
      <c r="A52" s="41"/>
      <c r="B52" s="41"/>
      <c r="C52" s="41"/>
      <c r="D52" s="41"/>
      <c r="E52" s="41"/>
      <c r="F52" s="24"/>
    </row>
    <row r="53" spans="1:6" hidden="1" x14ac:dyDescent="0.25">
      <c r="A53" s="41"/>
      <c r="B53" s="41"/>
      <c r="C53" s="41"/>
      <c r="D53" s="41"/>
      <c r="E53" s="41"/>
      <c r="F53" s="24"/>
    </row>
    <row r="54" spans="1:6" hidden="1" x14ac:dyDescent="0.25">
      <c r="A54" s="41"/>
      <c r="B54" s="41"/>
      <c r="C54" s="41"/>
      <c r="D54" s="41"/>
      <c r="E54" s="41"/>
      <c r="F54" s="24"/>
    </row>
    <row r="55" spans="1:6" hidden="1" x14ac:dyDescent="0.25">
      <c r="A55" s="41"/>
      <c r="B55" s="41"/>
      <c r="C55" s="41"/>
      <c r="D55" s="41"/>
      <c r="E55" s="41"/>
      <c r="F55" s="24"/>
    </row>
    <row r="56" spans="1:6" x14ac:dyDescent="0.25"/>
    <row r="57" spans="1:6" x14ac:dyDescent="0.25"/>
    <row r="58" spans="1:6" x14ac:dyDescent="0.25"/>
    <row r="59" spans="1:6" x14ac:dyDescent="0.25"/>
    <row r="60" spans="1:6" x14ac:dyDescent="0.25"/>
    <row r="61" spans="1:6" x14ac:dyDescent="0.25"/>
    <row r="62" spans="1:6" x14ac:dyDescent="0.25"/>
    <row r="63" spans="1:6" x14ac:dyDescent="0.25"/>
    <row r="64" spans="1:6"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sheetData>
  <sheetProtection sheet="1" formatCells="0" insertRows="0" deleteRows="0"/>
  <mergeCells count="10">
    <mergeCell ref="D41:E41"/>
    <mergeCell ref="B6:E6"/>
    <mergeCell ref="B5:E5"/>
    <mergeCell ref="B7:E7"/>
    <mergeCell ref="A1:E1"/>
    <mergeCell ref="B2:E2"/>
    <mergeCell ref="B3:E3"/>
    <mergeCell ref="B4:E4"/>
    <mergeCell ref="A9:E9"/>
    <mergeCell ref="A8:E8"/>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40" xr:uid="{00000000-0002-0000-04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39" xr:uid="{687D4BD6-8F5F-4681-B352-360D3908846F}">
      <formula1>$B$4</formula1>
      <formula2>$B$5</formula2>
    </dataValidation>
  </dataValidations>
  <printOptions gridLines="1"/>
  <pageMargins left="0.70866141732283472" right="0.70866141732283472" top="0.74803149606299213" bottom="0.74803149606299213" header="0.31496062992125984" footer="0.31496062992125984"/>
  <pageSetup paperSize="8"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sign-off'!$A$47</xm:f>
          </x14:formula1>
          <xm:sqref>B11:B40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53"/>
  <sheetViews>
    <sheetView zoomScale="80" zoomScaleNormal="80" workbookViewId="0">
      <selection activeCell="C21" sqref="C21"/>
    </sheetView>
  </sheetViews>
  <sheetFormatPr defaultColWidth="0" defaultRowHeight="13.2" zeroHeight="1" x14ac:dyDescent="0.25"/>
  <cols>
    <col min="1" max="1" width="35.77734375" style="16" customWidth="1"/>
    <col min="2" max="2" width="46.77734375" style="16" customWidth="1"/>
    <col min="3" max="3" width="22.21875" style="16" customWidth="1"/>
    <col min="4" max="4" width="25.44140625" style="16" customWidth="1"/>
    <col min="5" max="6" width="35.77734375" style="16" customWidth="1"/>
    <col min="7" max="7" width="38" style="16" customWidth="1"/>
    <col min="8" max="10" width="9.21875" style="16" hidden="1" customWidth="1"/>
    <col min="11" max="15" width="0" style="16" hidden="1" customWidth="1"/>
    <col min="16" max="16384" width="0" style="16" hidden="1"/>
  </cols>
  <sheetData>
    <row r="1" spans="1:6" ht="26.25" customHeight="1" x14ac:dyDescent="0.25">
      <c r="A1" s="182" t="s">
        <v>153</v>
      </c>
      <c r="B1" s="182"/>
      <c r="C1" s="182"/>
      <c r="D1" s="182"/>
      <c r="E1" s="182"/>
      <c r="F1" s="182"/>
    </row>
    <row r="2" spans="1:6" ht="21" customHeight="1" x14ac:dyDescent="0.25">
      <c r="A2" s="4" t="s">
        <v>52</v>
      </c>
      <c r="B2" s="185" t="str">
        <f>'Summary and sign-off'!B2:F2</f>
        <v>Ministry of Education</v>
      </c>
      <c r="C2" s="185"/>
      <c r="D2" s="185"/>
      <c r="E2" s="185"/>
      <c r="F2" s="185"/>
    </row>
    <row r="3" spans="1:6" ht="21" customHeight="1" x14ac:dyDescent="0.25">
      <c r="A3" s="4" t="s">
        <v>110</v>
      </c>
      <c r="B3" s="185" t="str">
        <f>'Summary and sign-off'!B3:F3</f>
        <v>Iona Holsted</v>
      </c>
      <c r="C3" s="185"/>
      <c r="D3" s="185"/>
      <c r="E3" s="185"/>
      <c r="F3" s="185"/>
    </row>
    <row r="4" spans="1:6" ht="21" customHeight="1" x14ac:dyDescent="0.25">
      <c r="A4" s="4" t="s">
        <v>111</v>
      </c>
      <c r="B4" s="185">
        <f>'Summary and sign-off'!B4:F4</f>
        <v>44378</v>
      </c>
      <c r="C4" s="185"/>
      <c r="D4" s="185"/>
      <c r="E4" s="185"/>
      <c r="F4" s="185"/>
    </row>
    <row r="5" spans="1:6" ht="21" customHeight="1" x14ac:dyDescent="0.25">
      <c r="A5" s="4" t="s">
        <v>112</v>
      </c>
      <c r="B5" s="185">
        <f>'Summary and sign-off'!B5:F5</f>
        <v>44742</v>
      </c>
      <c r="C5" s="185"/>
      <c r="D5" s="185"/>
      <c r="E5" s="185"/>
      <c r="F5" s="185"/>
    </row>
    <row r="6" spans="1:6" ht="21" customHeight="1" x14ac:dyDescent="0.25">
      <c r="A6" s="4" t="s">
        <v>154</v>
      </c>
      <c r="B6" s="180" t="s">
        <v>81</v>
      </c>
      <c r="C6" s="180"/>
      <c r="D6" s="180"/>
      <c r="E6" s="180"/>
      <c r="F6" s="180"/>
    </row>
    <row r="7" spans="1:6" ht="21" customHeight="1" x14ac:dyDescent="0.25">
      <c r="A7" s="4" t="s">
        <v>56</v>
      </c>
      <c r="B7" s="180" t="s">
        <v>83</v>
      </c>
      <c r="C7" s="180"/>
      <c r="D7" s="180"/>
      <c r="E7" s="180"/>
      <c r="F7" s="180"/>
    </row>
    <row r="8" spans="1:6" ht="36" customHeight="1" x14ac:dyDescent="0.25">
      <c r="A8" s="189" t="s">
        <v>155</v>
      </c>
      <c r="B8" s="189"/>
      <c r="C8" s="189"/>
      <c r="D8" s="189"/>
      <c r="E8" s="189"/>
      <c r="F8" s="189"/>
    </row>
    <row r="9" spans="1:6" ht="36" customHeight="1" x14ac:dyDescent="0.25">
      <c r="A9" s="197" t="s">
        <v>156</v>
      </c>
      <c r="B9" s="198"/>
      <c r="C9" s="198"/>
      <c r="D9" s="198"/>
      <c r="E9" s="198"/>
      <c r="F9" s="198"/>
    </row>
    <row r="10" spans="1:6" ht="39" customHeight="1" x14ac:dyDescent="0.25">
      <c r="A10" s="35" t="s">
        <v>117</v>
      </c>
      <c r="B10" s="151" t="s">
        <v>157</v>
      </c>
      <c r="C10" s="151" t="s">
        <v>158</v>
      </c>
      <c r="D10" s="151" t="s">
        <v>159</v>
      </c>
      <c r="E10" s="151" t="s">
        <v>160</v>
      </c>
      <c r="F10" s="151" t="s">
        <v>161</v>
      </c>
    </row>
    <row r="11" spans="1:6" s="87" customFormat="1" hidden="1" x14ac:dyDescent="0.25">
      <c r="A11" s="133"/>
      <c r="B11" s="138"/>
      <c r="C11" s="140"/>
      <c r="D11" s="138"/>
      <c r="E11" s="141"/>
      <c r="F11" s="139"/>
    </row>
    <row r="12" spans="1:6" s="87" customFormat="1" x14ac:dyDescent="0.25">
      <c r="A12" s="157">
        <v>44508</v>
      </c>
      <c r="B12" s="178" t="s">
        <v>182</v>
      </c>
      <c r="C12" s="165" t="s">
        <v>96</v>
      </c>
      <c r="D12" s="164" t="s">
        <v>183</v>
      </c>
      <c r="E12" s="166" t="s">
        <v>95</v>
      </c>
      <c r="F12" s="167"/>
    </row>
    <row r="13" spans="1:6" s="87" customFormat="1" ht="52.8" x14ac:dyDescent="0.25">
      <c r="A13" s="157">
        <v>44518</v>
      </c>
      <c r="B13" s="164" t="s">
        <v>177</v>
      </c>
      <c r="C13" s="165" t="s">
        <v>96</v>
      </c>
      <c r="D13" s="164" t="s">
        <v>188</v>
      </c>
      <c r="E13" s="166">
        <v>590</v>
      </c>
      <c r="F13" s="167" t="s">
        <v>203</v>
      </c>
    </row>
    <row r="14" spans="1:6" s="87" customFormat="1" x14ac:dyDescent="0.25">
      <c r="A14" s="157">
        <v>44545</v>
      </c>
      <c r="B14" s="178" t="s">
        <v>195</v>
      </c>
      <c r="C14" s="165" t="s">
        <v>97</v>
      </c>
      <c r="D14" s="164" t="s">
        <v>189</v>
      </c>
      <c r="E14" s="166" t="s">
        <v>95</v>
      </c>
      <c r="F14" s="167"/>
    </row>
    <row r="15" spans="1:6" s="87" customFormat="1" ht="26.4" x14ac:dyDescent="0.25">
      <c r="A15" s="157">
        <v>44551</v>
      </c>
      <c r="B15" s="164" t="s">
        <v>176</v>
      </c>
      <c r="C15" s="165" t="s">
        <v>96</v>
      </c>
      <c r="D15" s="164" t="s">
        <v>175</v>
      </c>
      <c r="E15" s="166">
        <v>83.48</v>
      </c>
      <c r="F15" s="167" t="s">
        <v>197</v>
      </c>
    </row>
    <row r="16" spans="1:6" s="87" customFormat="1" x14ac:dyDescent="0.25">
      <c r="A16" s="157">
        <v>44701</v>
      </c>
      <c r="B16" s="164" t="s">
        <v>194</v>
      </c>
      <c r="C16" s="165" t="s">
        <v>97</v>
      </c>
      <c r="D16" s="164" t="s">
        <v>193</v>
      </c>
      <c r="E16" s="166" t="s">
        <v>95</v>
      </c>
      <c r="F16" s="167"/>
    </row>
    <row r="17" spans="1:7" s="87" customFormat="1" x14ac:dyDescent="0.25">
      <c r="A17" s="157">
        <v>44733</v>
      </c>
      <c r="B17" s="164" t="s">
        <v>190</v>
      </c>
      <c r="C17" s="165" t="s">
        <v>97</v>
      </c>
      <c r="D17" s="164" t="s">
        <v>191</v>
      </c>
      <c r="E17" s="166" t="s">
        <v>95</v>
      </c>
      <c r="F17" s="167"/>
    </row>
    <row r="18" spans="1:7" s="87" customFormat="1" x14ac:dyDescent="0.25">
      <c r="A18" s="157">
        <v>44735</v>
      </c>
      <c r="B18" s="164" t="s">
        <v>186</v>
      </c>
      <c r="C18" s="165" t="s">
        <v>96</v>
      </c>
      <c r="D18" s="164" t="s">
        <v>187</v>
      </c>
      <c r="E18" s="166" t="s">
        <v>95</v>
      </c>
      <c r="F18" s="167"/>
    </row>
    <row r="19" spans="1:7" s="87" customFormat="1" x14ac:dyDescent="0.25">
      <c r="A19" s="157"/>
      <c r="B19" s="164"/>
      <c r="C19" s="165"/>
      <c r="D19" s="164"/>
      <c r="E19" s="166"/>
      <c r="F19" s="167"/>
    </row>
    <row r="20" spans="1:7" s="87" customFormat="1" x14ac:dyDescent="0.25">
      <c r="A20" s="157"/>
      <c r="B20" s="164"/>
      <c r="C20" s="165"/>
      <c r="D20" s="164"/>
      <c r="E20" s="166"/>
      <c r="F20" s="167"/>
    </row>
    <row r="21" spans="1:7" s="87" customFormat="1" x14ac:dyDescent="0.25">
      <c r="A21" s="157"/>
      <c r="B21" s="164"/>
      <c r="C21" s="165"/>
      <c r="D21" s="164"/>
      <c r="E21" s="166"/>
      <c r="F21" s="167"/>
    </row>
    <row r="22" spans="1:7" s="87" customFormat="1" x14ac:dyDescent="0.25">
      <c r="A22" s="157"/>
      <c r="B22" s="164"/>
      <c r="C22" s="165"/>
      <c r="D22" s="164"/>
      <c r="E22" s="166"/>
      <c r="F22" s="167"/>
    </row>
    <row r="23" spans="1:7" s="87" customFormat="1" x14ac:dyDescent="0.25">
      <c r="A23" s="157"/>
      <c r="B23" s="164"/>
      <c r="C23" s="165"/>
      <c r="D23" s="164"/>
      <c r="E23" s="166"/>
      <c r="F23" s="167"/>
    </row>
    <row r="24" spans="1:7" s="87" customFormat="1" x14ac:dyDescent="0.25">
      <c r="A24" s="157"/>
      <c r="B24" s="164"/>
      <c r="C24" s="165"/>
      <c r="D24" s="164"/>
      <c r="E24" s="166"/>
      <c r="F24" s="167"/>
    </row>
    <row r="25" spans="1:7" s="87" customFormat="1" x14ac:dyDescent="0.25">
      <c r="A25" s="157"/>
      <c r="B25" s="164"/>
      <c r="C25" s="165"/>
      <c r="D25" s="164"/>
      <c r="E25" s="166"/>
      <c r="F25" s="167"/>
    </row>
    <row r="26" spans="1:7" s="87" customFormat="1" x14ac:dyDescent="0.25">
      <c r="A26" s="157"/>
      <c r="B26" s="164"/>
      <c r="C26" s="165"/>
      <c r="D26" s="164"/>
      <c r="E26" s="166"/>
      <c r="F26" s="167"/>
    </row>
    <row r="27" spans="1:7" s="87" customFormat="1" hidden="1" x14ac:dyDescent="0.25">
      <c r="A27" s="133"/>
      <c r="B27" s="138"/>
      <c r="C27" s="140"/>
      <c r="D27" s="138"/>
      <c r="E27" s="141"/>
      <c r="F27" s="139"/>
    </row>
    <row r="28" spans="1:7" ht="34.5" customHeight="1" x14ac:dyDescent="0.25">
      <c r="A28" s="152" t="s">
        <v>162</v>
      </c>
      <c r="B28" s="153" t="s">
        <v>163</v>
      </c>
      <c r="C28" s="154">
        <f>C29+C30</f>
        <v>7</v>
      </c>
      <c r="D28" s="155" t="str">
        <f>IF(SUBTOTAL(3,C11:C27)=SUBTOTAL(103,C11:C27),'Summary and sign-off'!$A$48,'Summary and sign-off'!$A$49)</f>
        <v>Check - there are no hidden rows with data</v>
      </c>
      <c r="E28" s="186" t="str">
        <f>IF('Summary and sign-off'!F60='Summary and sign-off'!F54,'Summary and sign-off'!A52,'Summary and sign-off'!A50)</f>
        <v>Check - each entry provides sufficient information</v>
      </c>
      <c r="F28" s="186"/>
      <c r="G28" s="87"/>
    </row>
    <row r="29" spans="1:7" ht="25.5" customHeight="1" x14ac:dyDescent="0.3">
      <c r="A29" s="89"/>
      <c r="B29" s="90" t="s">
        <v>96</v>
      </c>
      <c r="C29" s="91">
        <f>COUNTIF(C11:C27,'Summary and sign-off'!A45)</f>
        <v>4</v>
      </c>
      <c r="D29" s="17"/>
      <c r="E29" s="18"/>
      <c r="F29" s="19"/>
    </row>
    <row r="30" spans="1:7" ht="25.5" customHeight="1" x14ac:dyDescent="0.3">
      <c r="A30" s="89"/>
      <c r="B30" s="90" t="s">
        <v>97</v>
      </c>
      <c r="C30" s="91">
        <f>COUNTIF(C11:C27,'Summary and sign-off'!A46)</f>
        <v>3</v>
      </c>
      <c r="D30" s="17"/>
      <c r="E30" s="18"/>
      <c r="F30" s="19"/>
    </row>
    <row r="31" spans="1:7" x14ac:dyDescent="0.25">
      <c r="A31" s="20"/>
      <c r="B31" s="21"/>
      <c r="C31" s="20"/>
      <c r="D31" s="22"/>
      <c r="E31" s="22"/>
      <c r="F31" s="20"/>
    </row>
    <row r="32" spans="1:7" x14ac:dyDescent="0.25">
      <c r="A32" s="21" t="s">
        <v>152</v>
      </c>
      <c r="B32" s="21"/>
      <c r="C32" s="21"/>
      <c r="D32" s="21"/>
      <c r="E32" s="21"/>
      <c r="F32" s="21"/>
    </row>
    <row r="33" spans="1:6" ht="12.6" customHeight="1" x14ac:dyDescent="0.25">
      <c r="A33" s="23" t="s">
        <v>131</v>
      </c>
      <c r="B33" s="20"/>
      <c r="C33" s="20"/>
      <c r="D33" s="20"/>
      <c r="E33" s="20"/>
      <c r="F33" s="24"/>
    </row>
    <row r="34" spans="1:6" x14ac:dyDescent="0.25">
      <c r="A34" s="23" t="s">
        <v>79</v>
      </c>
      <c r="B34" s="25"/>
      <c r="C34" s="26"/>
      <c r="D34" s="26"/>
      <c r="E34" s="26"/>
      <c r="F34" s="27"/>
    </row>
    <row r="35" spans="1:6" x14ac:dyDescent="0.25">
      <c r="A35" s="23" t="s">
        <v>164</v>
      </c>
      <c r="B35" s="28"/>
      <c r="C35" s="28"/>
      <c r="D35" s="28"/>
      <c r="E35" s="28"/>
      <c r="F35" s="28"/>
    </row>
    <row r="36" spans="1:6" ht="12.75" customHeight="1" x14ac:dyDescent="0.25">
      <c r="A36" s="23" t="s">
        <v>165</v>
      </c>
      <c r="B36" s="20"/>
      <c r="C36" s="20"/>
      <c r="D36" s="20"/>
      <c r="E36" s="20"/>
      <c r="F36" s="20"/>
    </row>
    <row r="37" spans="1:6" ht="13.05" customHeight="1" x14ac:dyDescent="0.25">
      <c r="A37" s="29" t="s">
        <v>166</v>
      </c>
      <c r="B37" s="30"/>
      <c r="C37" s="30"/>
      <c r="D37" s="30"/>
      <c r="E37" s="30"/>
      <c r="F37" s="30"/>
    </row>
    <row r="38" spans="1:6" x14ac:dyDescent="0.25">
      <c r="A38" s="31" t="s">
        <v>167</v>
      </c>
      <c r="B38" s="32"/>
      <c r="C38" s="27"/>
      <c r="D38" s="27"/>
      <c r="E38" s="27"/>
      <c r="F38" s="27"/>
    </row>
    <row r="39" spans="1:6" ht="12.75" customHeight="1" x14ac:dyDescent="0.25">
      <c r="A39" s="31" t="s">
        <v>146</v>
      </c>
      <c r="B39" s="23"/>
      <c r="C39" s="33"/>
      <c r="D39" s="33"/>
      <c r="E39" s="33"/>
      <c r="F39" s="33"/>
    </row>
    <row r="40" spans="1:6" ht="12.75" customHeight="1" x14ac:dyDescent="0.25">
      <c r="A40" s="23"/>
      <c r="B40" s="23"/>
      <c r="C40" s="33"/>
      <c r="D40" s="33"/>
      <c r="E40" s="33"/>
      <c r="F40" s="33"/>
    </row>
    <row r="41" spans="1:6" ht="12.75" hidden="1" customHeight="1" x14ac:dyDescent="0.25">
      <c r="A41" s="23"/>
      <c r="B41" s="23"/>
      <c r="C41" s="33"/>
      <c r="D41" s="33"/>
      <c r="E41" s="33"/>
      <c r="F41" s="33"/>
    </row>
    <row r="44" spans="1:6" hidden="1" x14ac:dyDescent="0.25">
      <c r="A44" s="21"/>
      <c r="B44" s="21"/>
      <c r="C44" s="21"/>
      <c r="D44" s="21"/>
      <c r="E44" s="21"/>
      <c r="F44" s="21"/>
    </row>
    <row r="45" spans="1:6" hidden="1" x14ac:dyDescent="0.25">
      <c r="A45" s="21"/>
      <c r="B45" s="21"/>
      <c r="C45" s="21"/>
      <c r="D45" s="21"/>
      <c r="E45" s="21"/>
      <c r="F45" s="21"/>
    </row>
    <row r="46" spans="1:6" hidden="1" x14ac:dyDescent="0.25">
      <c r="A46" s="21"/>
      <c r="B46" s="21"/>
      <c r="C46" s="21"/>
      <c r="D46" s="21"/>
      <c r="E46" s="21"/>
      <c r="F46" s="21"/>
    </row>
    <row r="47" spans="1:6" hidden="1" x14ac:dyDescent="0.25">
      <c r="A47" s="21"/>
      <c r="B47" s="21"/>
      <c r="C47" s="21"/>
      <c r="D47" s="21"/>
      <c r="E47" s="21"/>
      <c r="F47" s="21"/>
    </row>
    <row r="48" spans="1:6" hidden="1" x14ac:dyDescent="0.25">
      <c r="A48" s="21"/>
      <c r="B48" s="21"/>
      <c r="C48" s="21"/>
      <c r="D48" s="21"/>
      <c r="E48" s="21"/>
      <c r="F48" s="21"/>
    </row>
    <row r="49" x14ac:dyDescent="0.25"/>
    <row r="50" x14ac:dyDescent="0.25"/>
    <row r="51" x14ac:dyDescent="0.25"/>
    <row r="52" x14ac:dyDescent="0.25"/>
    <row r="53" x14ac:dyDescent="0.25"/>
  </sheetData>
  <sheetProtection sheet="1" formatCells="0" insertRows="0" deleteRows="0"/>
  <dataConsolidate/>
  <mergeCells count="10">
    <mergeCell ref="E28:F28"/>
    <mergeCell ref="A8:F8"/>
    <mergeCell ref="A1:F1"/>
    <mergeCell ref="A9:F9"/>
    <mergeCell ref="B2:F2"/>
    <mergeCell ref="B3:F3"/>
    <mergeCell ref="B4:F4"/>
    <mergeCell ref="B7:F7"/>
    <mergeCell ref="B5:F5"/>
    <mergeCell ref="B6:F6"/>
  </mergeCells>
  <dataValidations count="3">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27"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 type="date" errorStyle="warning" allowBlank="1" showInputMessage="1" showErrorMessage="1" error="This date may be outside the timeframe indicated (eg 2018/19 year)" prompt="Any non-standard date format or date outside the disclosure period (typically 1 July - 30 June) will raise an alert. Check entry and select 'Yes' to accept/continue." sqref="A12:A26" xr:uid="{E2AC63DE-68EE-4701-85B3-49225E7647B2}">
      <formula1>$B$4</formula1>
      <formula2>$B$5</formula2>
    </dataValidation>
  </dataValidations>
  <printOptions gridLines="1"/>
  <pageMargins left="0.70866141732283472" right="0.70866141732283472" top="0.74803149606299213" bottom="0.74803149606299213" header="0.31496062992125984" footer="0.31496062992125984"/>
  <pageSetup paperSize="8" scale="97"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 type="list" allowBlank="1" showInputMessage="1" showErrorMessage="1" error="Use the drop down list (at the right of the cell)" xr:uid="{00000000-0002-0000-0500-000002000000}">
          <x14:formula1>
            <xm:f>'Summary and sign-off'!$A$45:$A$46</xm:f>
          </x14:formula1>
          <xm:sqref>C11:C27</xm:sqref>
        </x14:dataValidation>
        <x14:dataValidation type="list" errorStyle="information" operator="greaterThan" allowBlank="1" showInputMessage="1" prompt="Provide specific $ value if possible" xr:uid="{00000000-0002-0000-0500-000003000000}">
          <x14:formula1>
            <xm:f>'Summary and sign-off'!$A$39:$A$44</xm:f>
          </x14:formula1>
          <xm:sqref>E11:E27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p:properties xmlns:p="http://schemas.microsoft.com/office/2006/metadata/properties" xmlns:xsi="http://www.w3.org/2001/XMLSchema-instance" xmlns:pc="http://schemas.microsoft.com/office/infopath/2007/PartnerControls">
  <documentManagement>
    <Key_x0020_Version xmlns="12165527-d881-4234-97f9-ee139a3f0c31">false</Key_x0020_Version>
    <DOCNUM xmlns="12165527-d881-4234-97f9-ee139a3f0c31" xsi:nil="true"/>
    <Business_x0020_Unit xmlns="12165527-d881-4234-97f9-ee139a3f0c31" xsi:nil="true"/>
    <Cabinet_x0020_Committee xmlns="12165527-d881-4234-97f9-ee139a3f0c31" xsi:nil="true"/>
    <Security_x0020_Classification xmlns="12165527-d881-4234-97f9-ee139a3f0c31" xsi:nil="true"/>
    <Endorsement xmlns="12165527-d881-4234-97f9-ee139a3f0c31" xsi:nil="true"/>
    <File_x0020_No xmlns="12165527-d881-4234-97f9-ee139a3f0c31" xsi:nil="true"/>
    <Class xmlns="12165527-d881-4234-97f9-ee139a3f0c31" xsi:nil="true"/>
    <Precedents xmlns="12165527-d881-4234-97f9-ee139a3f0c31" xsi:nil="true"/>
    <RM_x0020_DOC_x0020_ID xmlns="12165527-d881-4234-97f9-ee139a3f0c31" xsi:nil="true"/>
    <Sec_x0020_Review xmlns="12165527-d881-4234-97f9-ee139a3f0c31" xsi:nil="true"/>
    <SubClass xmlns="12165527-d881-4234-97f9-ee139a3f0c31" xsi:nil="true"/>
    <iManageAuthor xmlns="12165527-d881-4234-97f9-ee139a3f0c31" xsi:nil="true"/>
    <_dlc_DocId xmlns="12165527-d881-4234-97f9-ee139a3f0c31">SSCNZ-871057456-822237</_dlc_DocId>
    <_dlc_DocIdUrl xmlns="12165527-d881-4234-97f9-ee139a3f0c31">
      <Url>https://sscnz.sharepoint.com/sites/sscdms/66262/_layouts/15/DocIdRedir.aspx?ID=SSCNZ-871057456-822237</Url>
      <Description>SSCNZ-871057456-822237</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149" ma:contentTypeDescription="" ma:contentTypeScope="" ma:versionID="c4f1a3949722396ccc74c925703dd5ab">
  <xsd:schema xmlns:xsd="http://www.w3.org/2001/XMLSchema" xmlns:xs="http://www.w3.org/2001/XMLSchema" xmlns:p="http://schemas.microsoft.com/office/2006/metadata/properties" xmlns:ns2="12165527-d881-4234-97f9-ee139a3f0c31" targetNamespace="http://schemas.microsoft.com/office/2006/metadata/properties" ma:root="true" ma:fieldsID="4545a69ead8714916461d255f032afb7"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element name="_dlc_DocId" ma:index="22" nillable="true" ma:displayName="Document ID Value" ma:description="The value of the document ID assigned to this item." ma:internalName="_dlc_DocId" ma:readOnly="true">
      <xsd:simpleType>
        <xsd:restriction base="dms:Text"/>
      </xsd:simpleType>
    </xsd:element>
    <xsd:element name="_dlc_DocIdUrl" ma:index="23"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4"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39DBCAB-6875-4133-81DD-45924FC1DF38}">
  <ds:schemaRefs>
    <ds:schemaRef ds:uri="http://schemas.microsoft.com/sharepoint/events"/>
  </ds:schemaRefs>
</ds:datastoreItem>
</file>

<file path=customXml/itemProps2.xml><?xml version="1.0" encoding="utf-8"?>
<ds:datastoreItem xmlns:ds="http://schemas.openxmlformats.org/officeDocument/2006/customXml" ds:itemID="{F579D7F4-D0D7-4BCB-BBEA-E7C37A64913E}">
  <ds:schemaRefs>
    <ds:schemaRef ds:uri="http://schemas.microsoft.com/office/2006/documentManagement/types"/>
    <ds:schemaRef ds:uri="12165527-d881-4234-97f9-ee139a3f0c31"/>
    <ds:schemaRef ds:uri="http://www.w3.org/XML/1998/namespace"/>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5409EB03-4EF2-44FB-838F-B275048CB6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6C6A401E-B983-48F3-ADF0-8594D7EE483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Manager/>
  <Company>SSC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subject/>
  <dc:creator>mortensenm</dc:creator>
  <cp:keywords/>
  <dc:description>Version 7 - for review by SIT - ready 2/10/18</dc:description>
  <cp:lastModifiedBy>Peter Wood</cp:lastModifiedBy>
  <cp:revision/>
  <cp:lastPrinted>2022-07-27T03:29:56Z</cp:lastPrinted>
  <dcterms:created xsi:type="dcterms:W3CDTF">2010-10-17T20:59:02Z</dcterms:created>
  <dcterms:modified xsi:type="dcterms:W3CDTF">2022-07-27T22:45:26Z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y fmtid="{D5CDD505-2E9C-101B-9397-08002B2CF9AE}" pid="7" name="AuthorIds_UIVersion_3585">
    <vt:lpwstr>122</vt:lpwstr>
  </property>
  <property fmtid="{D5CDD505-2E9C-101B-9397-08002B2CF9AE}" pid="8" name="AuthorIds_UIVersion_3587">
    <vt:lpwstr>122</vt:lpwstr>
  </property>
  <property fmtid="{D5CDD505-2E9C-101B-9397-08002B2CF9AE}" pid="9" name="_dlc_DocIdItemGuid">
    <vt:lpwstr>7132db39-8620-438b-a768-7a99ec14233a</vt:lpwstr>
  </property>
  <property fmtid="{D5CDD505-2E9C-101B-9397-08002B2CF9AE}" pid="10" name="SharedWithUsers">
    <vt:lpwstr>87;#Ken Smart;#157;#Nehalkumar patel</vt:lpwstr>
  </property>
  <property fmtid="{D5CDD505-2E9C-101B-9397-08002B2CF9AE}" pid="11" name="SV_QUERY_LIST_4F35BF76-6C0D-4D9B-82B2-816C12CF3733">
    <vt:lpwstr>empty_477D106A-C0D6-4607-AEBD-E2C9D60EA279</vt:lpwstr>
  </property>
  <property fmtid="{D5CDD505-2E9C-101B-9397-08002B2CF9AE}" pid="12" name="SV_HIDDEN_GRID_QUERY_LIST_4F35BF76-6C0D-4D9B-82B2-816C12CF3733">
    <vt:lpwstr>empty_477D106A-C0D6-4607-AEBD-E2C9D60EA279</vt:lpwstr>
  </property>
</Properties>
</file>